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599" activeTab="0"/>
  </bookViews>
  <sheets>
    <sheet name="Układ wykonawczy 2009" sheetId="1" r:id="rId1"/>
  </sheets>
  <definedNames>
    <definedName name="ewa">#REF!</definedName>
    <definedName name="_xlnm.Print_Area" localSheetId="0">'Układ wykonawczy 2009'!$A$1:$G$564</definedName>
    <definedName name="_xlnm.Print_Titles" localSheetId="0">'Układ wykonawczy 2009'!$5:$8</definedName>
  </definedNames>
  <calcPr fullCalcOnLoad="1"/>
</workbook>
</file>

<file path=xl/sharedStrings.xml><?xml version="1.0" encoding="utf-8"?>
<sst xmlns="http://schemas.openxmlformats.org/spreadsheetml/2006/main" count="590" uniqueCount="214">
  <si>
    <t>Treść</t>
  </si>
  <si>
    <t>z tego:</t>
  </si>
  <si>
    <t>ROLNICTWO I ŁOWIECTWO</t>
  </si>
  <si>
    <t>Zakup usług remontowych</t>
  </si>
  <si>
    <t>w tym:</t>
  </si>
  <si>
    <t>Wydatki inwestycyjne jednostek budżetowych</t>
  </si>
  <si>
    <t>Zakup usług pozostałych</t>
  </si>
  <si>
    <t>Pozostała działalność</t>
  </si>
  <si>
    <t>Wynagrodzenia agencyjno-prowizyjne</t>
  </si>
  <si>
    <t>Zakup materiałów i wyposażenia</t>
  </si>
  <si>
    <t>Nagrody i wydatki osobowe nie zaliczone do wynagrodzeń</t>
  </si>
  <si>
    <t>Różne wydatki na rzecz osób fizycznych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</si>
  <si>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</si>
  <si>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</si>
  <si>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</si>
  <si>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</si>
  <si>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</si>
  <si>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Podróże służbowe krajowe</t>
  </si>
  <si>
    <t>Różne opłaty i składki</t>
  </si>
  <si>
    <t>Odpisy na zakładowy fundusz świadczeń socjalnych</t>
  </si>
  <si>
    <t>Podatek od nieruchomości</t>
  </si>
  <si>
    <t>Wydatki na zakupy inwestycyjne jednostek budżetowych</t>
  </si>
  <si>
    <t>TRANSPORT I ŁĄCZNOŚĆ</t>
  </si>
  <si>
    <t>Drogi publiczne gminne</t>
  </si>
  <si>
    <t xml:space="preserve">w tym: </t>
  </si>
  <si>
    <t>3. Wydział Finansowy</t>
  </si>
  <si>
    <t>GOSPODARKA MIESZKANIOWA</t>
  </si>
  <si>
    <t>DZIAŁALNOŚĆ USŁUGOWA</t>
  </si>
  <si>
    <t>ADMINISTRACJA PUBLICZNA</t>
  </si>
  <si>
    <t>Urzędy wojewódzkie</t>
  </si>
  <si>
    <t>Urzędy gmin (miast i miast na prawach powiatu)</t>
  </si>
  <si>
    <t>Zakup środków żywności</t>
  </si>
  <si>
    <t>Ochotnicze straże pożarne</t>
  </si>
  <si>
    <t>Obrona cywilna</t>
  </si>
  <si>
    <t xml:space="preserve">Zakup materiałów i wyposażenia </t>
  </si>
  <si>
    <t>OBSŁUGA DŁUGU PUBLICZNEGO</t>
  </si>
  <si>
    <t xml:space="preserve">Odsetki i dyskonto od krajowych skarbowych papierów wartościowych oraz pożyczek i kredytów </t>
  </si>
  <si>
    <t>RÓŻNE ROZLICZENIA</t>
  </si>
  <si>
    <t>Rezerwy ogólne i celowe</t>
  </si>
  <si>
    <t>OŚWIATA I WYCHOWANIE</t>
  </si>
  <si>
    <t>Szkoły podstawowe</t>
  </si>
  <si>
    <t>Gimnazja</t>
  </si>
  <si>
    <t>OCHRONA ZDROWIA</t>
  </si>
  <si>
    <t>Zwalczanie narkomanii</t>
  </si>
  <si>
    <t>Świadczenia społeczne</t>
  </si>
  <si>
    <t>Dodatki mieszkaniowe</t>
  </si>
  <si>
    <t>EDUKACYJNA OPIEKA WYCHOWAWCZA</t>
  </si>
  <si>
    <t>Świetlice szkolne</t>
  </si>
  <si>
    <t>Gospodarka ściekowa i ochrona wód</t>
  </si>
  <si>
    <t>Gospodarka odpadami</t>
  </si>
  <si>
    <t>Oświetlenie ulic, placów i dróg</t>
  </si>
  <si>
    <t>KULTURA I OCHRONA DZIEDZICTWA NARODOWEGO</t>
  </si>
  <si>
    <t>Dotacja podmiotowa z budżetu dla instytucji kultury</t>
  </si>
  <si>
    <t xml:space="preserve">Zakup usług remontowych </t>
  </si>
  <si>
    <t xml:space="preserve">§ </t>
  </si>
  <si>
    <t>Zakup pomocy naukowych, dydaktycznych i książek</t>
  </si>
  <si>
    <t>Składki na ubezpieczenie zdrowotne</t>
  </si>
  <si>
    <t>Dotacje celowe z budżetu na finansowanie lub dofinansowanie kosztów realizacji inwestycji i zakupów inwestycyjnych innych jednostek sektora finansów publicznych</t>
  </si>
  <si>
    <t>Rozdz.</t>
  </si>
  <si>
    <t>Zakup usług zdrowotnych</t>
  </si>
  <si>
    <t>Wpłaty na Państwowy Fundusz Rehabilitacji Osób Niepełnosprawnych</t>
  </si>
  <si>
    <t>Dotacja celowa z budżetu na finansowanie lub dofinansowanie zadań zleconych do realizacji stowarzyszeniom</t>
  </si>
  <si>
    <t>Pozostałe odsetki</t>
  </si>
  <si>
    <t>Nagrody i wydatki osobowe nie zaliczane do wynagrodzeń</t>
  </si>
  <si>
    <t>Stypendia oraz inne formy pomocy dla uczniów</t>
  </si>
  <si>
    <t>Cmentarze</t>
  </si>
  <si>
    <t>Dokształcanie i doskonalenie nauczycieli</t>
  </si>
  <si>
    <t xml:space="preserve"> - z dotacji wojewody</t>
  </si>
  <si>
    <t xml:space="preserve">Zasiłki i pomoc w naturze oraz składki na ubezpieczenia społeczne </t>
  </si>
  <si>
    <t>1. Zarząd Miasta</t>
  </si>
  <si>
    <t>Dotacja przedmiotowa z budżetu dla pozostałych jednostek sektora finansów publicznych</t>
  </si>
  <si>
    <t>Obiekty sportowe</t>
  </si>
  <si>
    <t>w tym: dotacja na remonty zgodnie z załącznikiem nr 18</t>
  </si>
  <si>
    <t>1. Wydatki bieżące</t>
  </si>
  <si>
    <t xml:space="preserve"> - wydatki rzeczowe</t>
  </si>
  <si>
    <t xml:space="preserve"> - wynagrodzenia</t>
  </si>
  <si>
    <t xml:space="preserve"> - pochodne od wynagrodzeń</t>
  </si>
  <si>
    <t>2. Wydatki majątkowe</t>
  </si>
  <si>
    <t xml:space="preserve"> - dotacje</t>
  </si>
  <si>
    <t>1. Wydatki majątkowe</t>
  </si>
  <si>
    <t>??????</t>
  </si>
  <si>
    <t>Wydatki na zakup i objęcie akcji oraz wniesienie wkładów do spółek prawa handlowego</t>
  </si>
  <si>
    <t>Dotacja przedmiotowa z budżetu dla jednostek nie zaliczanych do sektora finansów publicznych</t>
  </si>
  <si>
    <t>zadania finansowane z emisji obligacji</t>
  </si>
  <si>
    <t xml:space="preserve"> zadanie finansowane kredytem</t>
  </si>
  <si>
    <t>Towarzystwa Budownictwa Społecznego</t>
  </si>
  <si>
    <t xml:space="preserve"> Wydatki bieżące</t>
  </si>
  <si>
    <t>Wydatki bieżące</t>
  </si>
  <si>
    <t xml:space="preserve"> Wydatki majątkowe</t>
  </si>
  <si>
    <t>1.  Wydatki bieżące</t>
  </si>
  <si>
    <t>w tym: z dochodów własnych</t>
  </si>
  <si>
    <t>w tym: zadania finansowane z emisji obligacji zgodnie z załącznikiem nr 19 do uchwały budżetowej</t>
  </si>
  <si>
    <t>w tym: odsetki od kredytu</t>
  </si>
  <si>
    <t>w tym:  zadanie finansowane pożyczką</t>
  </si>
  <si>
    <t>zadania                własne</t>
  </si>
  <si>
    <t>Plany zagospodarowania przestrzennego</t>
  </si>
  <si>
    <t>DOCHODY OD OSÓB PRAWNYCH, OD OSÓB FIZYCZNYCH I OD INNYCH JEDNOSTEK NIEPOSIADAJĄCYCH OSOBOWOŚCI PRAWNEJ ORAZ WYDATKI ZWIĄZANE Z ICH POBOREM</t>
  </si>
  <si>
    <t>POMOC SPOŁECZNA</t>
  </si>
  <si>
    <t>Plan                               ogółem</t>
  </si>
  <si>
    <t xml:space="preserve"> - remonty zgodnie z załącznikiem nr 14 do uchwały budżetowej</t>
  </si>
  <si>
    <t xml:space="preserve">Ośrodki pomocy społecznej                                                                   </t>
  </si>
  <si>
    <t>w tym: dotacja na remonty zgodnie z załącznikiem nr 15 do uchwały budżetowej</t>
  </si>
  <si>
    <t>Nagrody i wydatki osobowe niezaliczone do wynagrodzeń</t>
  </si>
  <si>
    <t>GOSPODARKA KOMUNALNA                         I OCHRONA ŚRODOWISKA</t>
  </si>
  <si>
    <t xml:space="preserve">Składki na ubezpieczenie zdrowotne opłacane za osoby pobierające niektóre świadczenia z pomocy społecznej oraz niektóre świadczenia rodzinne </t>
  </si>
  <si>
    <t>Przedszkola</t>
  </si>
  <si>
    <t xml:space="preserve">Lokalny transport zbiorowy </t>
  </si>
  <si>
    <t xml:space="preserve">Biblioteki </t>
  </si>
  <si>
    <t>Układ wykonawczy budżetu gminy 2009 rok</t>
  </si>
  <si>
    <t>WYDATKI</t>
  </si>
  <si>
    <t>010</t>
  </si>
  <si>
    <t>Infrastruktura wodociągowa</t>
  </si>
  <si>
    <t>01010</t>
  </si>
  <si>
    <t>01030</t>
  </si>
  <si>
    <t>Pozostała działalność (Izby rolnicze)</t>
  </si>
  <si>
    <t>400</t>
  </si>
  <si>
    <t xml:space="preserve">WYTWARZANIE I ZAOPATRYWANIE W ENERGIĘ ELEKTRYCZNĄ, GAZ I WODĘ </t>
  </si>
  <si>
    <t>600</t>
  </si>
  <si>
    <t>Dostarczenie wody</t>
  </si>
  <si>
    <t>Dział</t>
  </si>
  <si>
    <t>Wpłaty gmin na rzecz izb rolniczych w wysokości 2 % uzyskanych wpływów z podatku rolnego</t>
  </si>
  <si>
    <t>40001</t>
  </si>
  <si>
    <t>40002</t>
  </si>
  <si>
    <t>Wynagrodzenia bezosobowe</t>
  </si>
  <si>
    <t>Opłaty z tytułu zakupu usług telekomunikacyjnych telefonii stacjonarnej</t>
  </si>
  <si>
    <t>60014</t>
  </si>
  <si>
    <t>700</t>
  </si>
  <si>
    <t>70095</t>
  </si>
  <si>
    <t>Pozostała dzialalność</t>
  </si>
  <si>
    <t>Opłaty na rzecz budżetów jednostek samorzadu terytorialnego</t>
  </si>
  <si>
    <t>710</t>
  </si>
  <si>
    <t>750</t>
  </si>
  <si>
    <t>Zakup akcesoriów komputerowych, w tym programów i licencji</t>
  </si>
  <si>
    <t>Rady gmin</t>
  </si>
  <si>
    <t>Zakup usług dostępu do sieci internet</t>
  </si>
  <si>
    <t>Opłaty z tytułu zakupu usług telekomunikacyjnych telefonii komórkowej</t>
  </si>
  <si>
    <t>Szkolenia pracowników niebędących członkami korpusu służby cywilnej</t>
  </si>
  <si>
    <t>Zakup materiałów papierniczych do sprzętu drukarskiego i urządzeń kserograficznych</t>
  </si>
  <si>
    <t>75075</t>
  </si>
  <si>
    <t>751</t>
  </si>
  <si>
    <t>754</t>
  </si>
  <si>
    <t>75421</t>
  </si>
  <si>
    <t>Zarządzanie kryzysowe</t>
  </si>
  <si>
    <t>756</t>
  </si>
  <si>
    <t>758</t>
  </si>
  <si>
    <t>801</t>
  </si>
  <si>
    <t>80114</t>
  </si>
  <si>
    <t>80146</t>
  </si>
  <si>
    <t>80148</t>
  </si>
  <si>
    <t>851</t>
  </si>
  <si>
    <r>
      <t>Przeciwdziałanie alkoholizmowi -</t>
    </r>
    <r>
      <rPr>
        <sz val="11"/>
        <rFont val="Arial CE"/>
        <family val="2"/>
      </rPr>
      <t xml:space="preserve"> </t>
    </r>
    <r>
      <rPr>
        <i/>
        <sz val="11"/>
        <rFont val="Arial CE"/>
        <family val="0"/>
      </rPr>
      <t>Gminna</t>
    </r>
    <r>
      <rPr>
        <i/>
        <sz val="11"/>
        <rFont val="Arial CE"/>
        <family val="2"/>
      </rPr>
      <t xml:space="preserve"> Komisja Rozwiązywania Problemów Alkoholowych </t>
    </r>
  </si>
  <si>
    <t>Zespoły obsługi ekonomiczno-administracyjnej szkół</t>
  </si>
  <si>
    <t>Stołówki szkolne</t>
  </si>
  <si>
    <t>85212</t>
  </si>
  <si>
    <t>Opłaty czynszowe za pomieszczenia biurowe</t>
  </si>
  <si>
    <t>852</t>
  </si>
  <si>
    <t>85202</t>
  </si>
  <si>
    <t>Domy pomocy społecznej</t>
  </si>
  <si>
    <t>Zakup usług przez jednostki samorządu terytorialnego od innych jednostek samorządu terytorialnego</t>
  </si>
  <si>
    <t>757</t>
  </si>
  <si>
    <t>80113</t>
  </si>
  <si>
    <t>Dowożenie uczniów do szkół</t>
  </si>
  <si>
    <t>Opłaty na rzecz budżetów jednostek samorządu terytorialnego</t>
  </si>
  <si>
    <t>854</t>
  </si>
  <si>
    <t>900</t>
  </si>
  <si>
    <t>90001</t>
  </si>
  <si>
    <t>Domy i ośrodki kultury, świetlice i kluby - świetlica w Radomierzu</t>
  </si>
  <si>
    <t>926</t>
  </si>
  <si>
    <t>KULTURA FIZYCZNA I SPORT</t>
  </si>
  <si>
    <t>Domy i ośrodki kultury, świetlice i kluby - modernizacja klubu w Trzcińsku</t>
  </si>
  <si>
    <t>Domy i ośrodki kultury, świetlice i kluby - budowa klubu w Komarnie</t>
  </si>
  <si>
    <t>92120</t>
  </si>
  <si>
    <t>Ochrona zabytków i opieka nad zabytkami</t>
  </si>
  <si>
    <t>921</t>
  </si>
  <si>
    <t>92695</t>
  </si>
  <si>
    <t>OGÓŁEM</t>
  </si>
  <si>
    <t>Przedszkole Publiczne w Janowicach Wielkich</t>
  </si>
  <si>
    <t>Gminny Zespół Szkół w Janowicach Wielkich</t>
  </si>
  <si>
    <t>Zakup akcesoriów komputerowych, w tym programów i licencji- Przedszkole Publiczne w Janowicach Wielkich</t>
  </si>
  <si>
    <t>Podróże służbowe krajowe, z tego:</t>
  </si>
  <si>
    <t>Zakup materiałów papierniczych do sprzętu drukarskiego i urządzeń kserograficznych, z tego:</t>
  </si>
  <si>
    <t>Zakup akcesoriów komputerowych,           w tym programów i licencji</t>
  </si>
  <si>
    <t>Szkolenia pracowników niebędących członkami korpusu służby cywilnej,               z tego:</t>
  </si>
  <si>
    <t>Zakup akcesoriów komputerowych,          w tym programów i licencji</t>
  </si>
  <si>
    <t>Zadania w zakresie kultury fizycznej   i sportu</t>
  </si>
  <si>
    <r>
      <t xml:space="preserve">zadania                 zlecone </t>
    </r>
    <r>
      <rPr>
        <i/>
        <sz val="12"/>
        <rFont val="Arial CE"/>
        <family val="2"/>
      </rPr>
      <t>(</t>
    </r>
    <r>
      <rPr>
        <i/>
        <sz val="10"/>
        <rFont val="Arial CE"/>
        <family val="0"/>
      </rPr>
      <t>r</t>
    </r>
    <r>
      <rPr>
        <i/>
        <sz val="9"/>
        <rFont val="Arial CE"/>
        <family val="0"/>
      </rPr>
      <t>ealizowane przez gminę</t>
    </r>
    <r>
      <rPr>
        <i/>
        <sz val="12"/>
        <rFont val="Arial CE"/>
        <family val="2"/>
      </rPr>
      <t>)</t>
    </r>
  </si>
  <si>
    <t>Drogi publiczne powiatowe</t>
  </si>
  <si>
    <t>Gospodarka gruntami                         i nieruchomościami</t>
  </si>
  <si>
    <t>Urzędy naczelnych organów władzy państwowej, kontroli              i ochrony prawa oraz sądownictwa</t>
  </si>
  <si>
    <t>Urzędy naczelnych organów władzy państwowej, kontroli               i ochrony prawa</t>
  </si>
  <si>
    <t>BEZPIECZEŃSTWO PUBLICZNE         I OCHRONA PRZECIWPOŻAROWA</t>
  </si>
  <si>
    <t>Pobór podatków, opłat                        i niepodatkowych należności budżetowych</t>
  </si>
  <si>
    <t>Obsługa papierów wartościowych, kredytów                       i pożyczek jednostek samorządu terytorialnego</t>
  </si>
  <si>
    <t>Zakup materiałów i wyposażenia,            z tego:</t>
  </si>
  <si>
    <t>Odpisy na zakładowy fundusz świadczeń socjalnych, z tego</t>
  </si>
  <si>
    <t>Świadczenia rodzinne, zaliczka alimentacyjna oraz składki na ubezpieczenia emerytalne                  i rentowe z ubezpieczenia społecznego</t>
  </si>
  <si>
    <t>Stypendia dla uczniów</t>
  </si>
  <si>
    <t>Pozostała działalność- składki na związki i stowarzyszenia</t>
  </si>
  <si>
    <t>Pozostała działalność - promocja gminy</t>
  </si>
  <si>
    <t>Zakup akcesoriów komputerowych,             w tym programów i licencji</t>
  </si>
  <si>
    <t>Zakup akcesoriów komputerowych,         w tym programów i licencji</t>
  </si>
  <si>
    <t>Dostarczenie ciepła</t>
  </si>
  <si>
    <t>Koszty postępowania sądowego             i prokuratorskiego</t>
  </si>
  <si>
    <t>Rezerwy, z tego:</t>
  </si>
  <si>
    <t>Rezerwa dla sołectw</t>
  </si>
  <si>
    <t>Rezerwa na realizację zadań własnych z zakresu zarządzania kryzysowego</t>
  </si>
  <si>
    <t>Dotacje celowe przekazane gminie na zadania bieżące realizowane na podstawie porozumień (umów) między jednostkami samorzadu terytorialnego</t>
  </si>
  <si>
    <t>Usługi opiekuńcze                              i specjalistyczne usługi opiekuńcze</t>
  </si>
  <si>
    <t>Załącznik nr 1</t>
  </si>
  <si>
    <t xml:space="preserve">w tym </t>
  </si>
  <si>
    <t xml:space="preserve">wynagrodzenia </t>
  </si>
  <si>
    <t>w tym wynagrodzenia i pochodne</t>
  </si>
  <si>
    <t>Wynagrodzenia i pochodne</t>
  </si>
  <si>
    <t>wydatki majątkowe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</si>
</sst>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i/>
      <sz val="13"/>
      <name val="Arial CE"/>
      <family val="2"/>
    </font>
    <font>
      <sz val="10"/>
      <color indexed="12"/>
      <name val="Arial CE"/>
      <family val="2"/>
    </font>
    <font>
      <b/>
      <sz val="13"/>
      <color indexed="12"/>
      <name val="Arial CE"/>
      <family val="2"/>
    </font>
    <font>
      <sz val="13"/>
      <color indexed="12"/>
      <name val="Arial CE"/>
      <family val="2"/>
    </font>
    <font>
      <b/>
      <sz val="16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b/>
      <sz val="13"/>
      <color indexed="17"/>
      <name val="Arial CE"/>
      <family val="2"/>
    </font>
    <font>
      <i/>
      <sz val="13"/>
      <color indexed="12"/>
      <name val="Arial CE"/>
      <family val="2"/>
    </font>
    <font>
      <i/>
      <sz val="10"/>
      <color indexed="12"/>
      <name val="Arial CE"/>
      <family val="2"/>
    </font>
    <font>
      <b/>
      <sz val="10"/>
      <color indexed="17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i/>
      <sz val="12"/>
      <name val="Arial CE"/>
      <family val="0"/>
    </font>
    <font>
      <sz val="12"/>
      <name val="Arial"/>
      <family val="2"/>
    </font>
    <font>
      <i/>
      <sz val="11"/>
      <name val="Arial"/>
      <family val="2"/>
    </font>
    <font>
      <i/>
      <sz val="11"/>
      <color indexed="17"/>
      <name val="Arial CE"/>
      <family val="0"/>
    </font>
    <font>
      <b/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3" fontId="9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9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9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Alignment="1">
      <alignment/>
    </xf>
    <xf numFmtId="0" fontId="9" fillId="37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38" borderId="0" xfId="0" applyFont="1" applyFill="1" applyAlignment="1">
      <alignment/>
    </xf>
    <xf numFmtId="0" fontId="9" fillId="39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Fill="1" applyAlignment="1">
      <alignment/>
    </xf>
    <xf numFmtId="3" fontId="14" fillId="0" borderId="11" xfId="0" applyNumberFormat="1" applyFont="1" applyBorder="1" applyAlignment="1">
      <alignment/>
    </xf>
    <xf numFmtId="3" fontId="15" fillId="34" borderId="11" xfId="0" applyNumberFormat="1" applyFont="1" applyFill="1" applyBorder="1" applyAlignment="1">
      <alignment/>
    </xf>
    <xf numFmtId="3" fontId="15" fillId="34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9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16" fillId="0" borderId="0" xfId="0" applyFont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8" fillId="38" borderId="0" xfId="0" applyFont="1" applyFill="1" applyAlignment="1">
      <alignment/>
    </xf>
    <xf numFmtId="0" fontId="3" fillId="38" borderId="0" xfId="0" applyFont="1" applyFill="1" applyAlignment="1">
      <alignment/>
    </xf>
    <xf numFmtId="3" fontId="15" fillId="38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5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15" fillId="0" borderId="10" xfId="0" applyNumberFormat="1" applyFont="1" applyBorder="1" applyAlignment="1">
      <alignment/>
    </xf>
    <xf numFmtId="0" fontId="13" fillId="38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39" borderId="0" xfId="0" applyFont="1" applyFill="1" applyAlignment="1">
      <alignment/>
    </xf>
    <xf numFmtId="0" fontId="17" fillId="39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Alignment="1">
      <alignment/>
    </xf>
    <xf numFmtId="3" fontId="15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5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Alignment="1">
      <alignment vertical="top"/>
    </xf>
    <xf numFmtId="0" fontId="20" fillId="40" borderId="0" xfId="0" applyFont="1" applyFill="1" applyAlignment="1">
      <alignment/>
    </xf>
    <xf numFmtId="0" fontId="21" fillId="40" borderId="0" xfId="0" applyFont="1" applyFill="1" applyAlignment="1">
      <alignment/>
    </xf>
    <xf numFmtId="3" fontId="12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right" wrapText="1"/>
    </xf>
    <xf numFmtId="49" fontId="5" fillId="0" borderId="14" xfId="0" applyNumberFormat="1" applyFont="1" applyFill="1" applyBorder="1" applyAlignment="1">
      <alignment horizontal="right" vertical="top" wrapText="1"/>
    </xf>
    <xf numFmtId="49" fontId="5" fillId="0" borderId="14" xfId="0" applyNumberFormat="1" applyFont="1" applyFill="1" applyBorder="1" applyAlignment="1">
      <alignment horizontal="right" wrapText="1"/>
    </xf>
    <xf numFmtId="49" fontId="6" fillId="0" borderId="14" xfId="0" applyNumberFormat="1" applyFont="1" applyFill="1" applyBorder="1" applyAlignment="1">
      <alignment horizontal="right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right" vertical="top" wrapText="1"/>
    </xf>
    <xf numFmtId="49" fontId="0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wrapText="1"/>
    </xf>
    <xf numFmtId="3" fontId="25" fillId="0" borderId="11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wrapText="1"/>
    </xf>
    <xf numFmtId="3" fontId="25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3" fontId="7" fillId="0" borderId="1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11" fillId="0" borderId="1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11" fillId="0" borderId="10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11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6"/>
  <sheetViews>
    <sheetView tabSelected="1" view="pageBreakPreview" zoomScale="90" zoomScaleSheetLayoutView="90" zoomScalePageLayoutView="0" workbookViewId="0" topLeftCell="A555">
      <selection activeCell="E353" sqref="E353:F354"/>
    </sheetView>
  </sheetViews>
  <sheetFormatPr defaultColWidth="9.00390625" defaultRowHeight="12.75"/>
  <cols>
    <col min="1" max="1" width="7.125" style="5" customWidth="1"/>
    <col min="2" max="2" width="8.875" style="5" customWidth="1"/>
    <col min="3" max="3" width="7.875" style="5" customWidth="1"/>
    <col min="4" max="4" width="37.00390625" style="5" customWidth="1"/>
    <col min="5" max="5" width="12.625" style="14" customWidth="1"/>
    <col min="6" max="6" width="14.875" style="16" customWidth="1"/>
    <col min="7" max="7" width="13.25390625" style="5" customWidth="1"/>
    <col min="8" max="8" width="0.2421875" style="34" hidden="1" customWidth="1"/>
    <col min="9" max="16384" width="9.125" style="5" customWidth="1"/>
  </cols>
  <sheetData>
    <row r="1" spans="2:7" ht="16.5">
      <c r="B1" s="14"/>
      <c r="C1" s="14"/>
      <c r="D1" s="14"/>
      <c r="F1" s="192" t="s">
        <v>208</v>
      </c>
      <c r="G1" s="192"/>
    </row>
    <row r="2" spans="2:7" s="71" customFormat="1" ht="30.75" customHeight="1">
      <c r="B2" s="198" t="s">
        <v>108</v>
      </c>
      <c r="C2" s="198"/>
      <c r="D2" s="198"/>
      <c r="E2" s="198"/>
      <c r="F2" s="198"/>
      <c r="G2" s="198"/>
    </row>
    <row r="3" spans="2:7" s="71" customFormat="1" ht="25.5" customHeight="1">
      <c r="B3" s="198" t="s">
        <v>109</v>
      </c>
      <c r="C3" s="198"/>
      <c r="D3" s="198"/>
      <c r="E3" s="198"/>
      <c r="F3" s="198"/>
      <c r="G3" s="198"/>
    </row>
    <row r="4" spans="2:8" s="1" customFormat="1" ht="13.5" customHeight="1">
      <c r="B4" s="58"/>
      <c r="C4" s="58"/>
      <c r="D4" s="58"/>
      <c r="E4" s="58"/>
      <c r="F4" s="58"/>
      <c r="G4" s="58"/>
      <c r="H4" s="34"/>
    </row>
    <row r="5" spans="1:7" ht="19.5" customHeight="1">
      <c r="A5" s="195" t="s">
        <v>119</v>
      </c>
      <c r="B5" s="199" t="s">
        <v>58</v>
      </c>
      <c r="C5" s="199" t="s">
        <v>54</v>
      </c>
      <c r="D5" s="199" t="s">
        <v>0</v>
      </c>
      <c r="E5" s="199" t="s">
        <v>98</v>
      </c>
      <c r="F5" s="193" t="s">
        <v>1</v>
      </c>
      <c r="G5" s="194"/>
    </row>
    <row r="6" spans="1:7" ht="18" customHeight="1">
      <c r="A6" s="196"/>
      <c r="B6" s="200"/>
      <c r="C6" s="200"/>
      <c r="D6" s="200"/>
      <c r="E6" s="200"/>
      <c r="F6" s="202" t="s">
        <v>94</v>
      </c>
      <c r="G6" s="204" t="s">
        <v>185</v>
      </c>
    </row>
    <row r="7" spans="1:8" s="3" customFormat="1" ht="59.25" customHeight="1">
      <c r="A7" s="197"/>
      <c r="B7" s="201"/>
      <c r="C7" s="201"/>
      <c r="D7" s="201"/>
      <c r="E7" s="201"/>
      <c r="F7" s="203"/>
      <c r="G7" s="205"/>
      <c r="H7" s="36"/>
    </row>
    <row r="8" spans="1:8" s="4" customFormat="1" ht="15" customHeight="1">
      <c r="A8" s="117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37"/>
    </row>
    <row r="9" spans="1:8" s="7" customFormat="1" ht="18" customHeight="1">
      <c r="A9" s="142" t="s">
        <v>110</v>
      </c>
      <c r="B9" s="125"/>
      <c r="C9" s="72"/>
      <c r="D9" s="73" t="s">
        <v>2</v>
      </c>
      <c r="E9" s="60">
        <f>E10+E13</f>
        <v>163000</v>
      </c>
      <c r="F9" s="60">
        <f>F10+F13</f>
        <v>163000</v>
      </c>
      <c r="G9" s="60"/>
      <c r="H9" s="60"/>
    </row>
    <row r="10" spans="1:8" s="2" customFormat="1" ht="18" customHeight="1">
      <c r="A10" s="143"/>
      <c r="B10" s="126" t="s">
        <v>112</v>
      </c>
      <c r="C10" s="57"/>
      <c r="D10" s="64" t="s">
        <v>111</v>
      </c>
      <c r="E10" s="60">
        <f>E12</f>
        <v>161000</v>
      </c>
      <c r="F10" s="55">
        <f>F12</f>
        <v>161000</v>
      </c>
      <c r="G10" s="55"/>
      <c r="H10" s="35"/>
    </row>
    <row r="11" spans="1:8" s="21" customFormat="1" ht="18" customHeight="1" hidden="1">
      <c r="A11" s="144"/>
      <c r="B11" s="127"/>
      <c r="C11" s="32"/>
      <c r="D11" s="13" t="s">
        <v>73</v>
      </c>
      <c r="E11" s="31" t="e">
        <f>SUM(F11,G11,#REF!)</f>
        <v>#REF!</v>
      </c>
      <c r="F11" s="29">
        <f>SUM(F12)</f>
        <v>161000</v>
      </c>
      <c r="G11" s="29"/>
      <c r="H11" s="46"/>
    </row>
    <row r="12" spans="1:8" s="91" customFormat="1" ht="36" customHeight="1">
      <c r="A12" s="144"/>
      <c r="B12" s="128"/>
      <c r="C12" s="28">
        <v>6050</v>
      </c>
      <c r="D12" s="13" t="s">
        <v>5</v>
      </c>
      <c r="E12" s="31">
        <v>161000</v>
      </c>
      <c r="F12" s="29">
        <v>161000</v>
      </c>
      <c r="G12" s="29"/>
      <c r="H12" s="90"/>
    </row>
    <row r="13" spans="1:8" s="11" customFormat="1" ht="32.25" customHeight="1">
      <c r="A13" s="144"/>
      <c r="B13" s="129" t="s">
        <v>113</v>
      </c>
      <c r="C13" s="114"/>
      <c r="D13" s="115" t="s">
        <v>114</v>
      </c>
      <c r="E13" s="116">
        <f>E14</f>
        <v>2000</v>
      </c>
      <c r="F13" s="116">
        <f>F14</f>
        <v>2000</v>
      </c>
      <c r="G13" s="29"/>
      <c r="H13" s="39"/>
    </row>
    <row r="14" spans="1:8" s="16" customFormat="1" ht="48" customHeight="1">
      <c r="A14" s="144"/>
      <c r="B14" s="127"/>
      <c r="C14" s="32">
        <v>2850</v>
      </c>
      <c r="D14" s="33" t="s">
        <v>120</v>
      </c>
      <c r="E14" s="31">
        <v>2000</v>
      </c>
      <c r="F14" s="29">
        <v>2000</v>
      </c>
      <c r="G14" s="29"/>
      <c r="H14" s="40"/>
    </row>
    <row r="15" spans="1:8" s="21" customFormat="1" ht="13.5" customHeight="1" hidden="1">
      <c r="A15" s="144"/>
      <c r="B15" s="127"/>
      <c r="C15" s="32"/>
      <c r="D15" s="33" t="s">
        <v>77</v>
      </c>
      <c r="E15" s="31" t="e">
        <f>SUM(F15,G15,#REF!)</f>
        <v>#REF!</v>
      </c>
      <c r="F15" s="29" t="e">
        <f>SUM(#REF!)</f>
        <v>#REF!</v>
      </c>
      <c r="G15" s="29"/>
      <c r="H15" s="46"/>
    </row>
    <row r="16" spans="1:7" ht="18" customHeight="1" hidden="1">
      <c r="A16" s="144"/>
      <c r="B16" s="127"/>
      <c r="C16" s="32"/>
      <c r="D16" s="13" t="s">
        <v>6</v>
      </c>
      <c r="E16" s="31" t="e">
        <f>SUM(F16,G16,#REF!)</f>
        <v>#REF!</v>
      </c>
      <c r="F16" s="29"/>
      <c r="G16" s="29"/>
    </row>
    <row r="17" spans="1:7" ht="33" customHeight="1">
      <c r="A17" s="145" t="s">
        <v>115</v>
      </c>
      <c r="B17" s="129"/>
      <c r="C17" s="114"/>
      <c r="D17" s="115" t="s">
        <v>116</v>
      </c>
      <c r="E17" s="116">
        <f>E19+E29</f>
        <v>153100</v>
      </c>
      <c r="F17" s="116">
        <f>F19+F29</f>
        <v>153100</v>
      </c>
      <c r="G17" s="29"/>
    </row>
    <row r="18" spans="1:7" ht="21" customHeight="1">
      <c r="A18" s="145"/>
      <c r="B18" s="129"/>
      <c r="C18" s="114"/>
      <c r="D18" s="162" t="s">
        <v>211</v>
      </c>
      <c r="E18" s="163">
        <f>E20+E21+E22+E23+E24+E30+E31+E32+E33</f>
        <v>44900</v>
      </c>
      <c r="F18" s="163">
        <f>F20+F21+F22+F23+F24+F30+F31+F32+F33</f>
        <v>44900</v>
      </c>
      <c r="G18" s="164"/>
    </row>
    <row r="19" spans="1:7" ht="15.75" customHeight="1">
      <c r="A19" s="144"/>
      <c r="B19" s="129" t="s">
        <v>121</v>
      </c>
      <c r="C19" s="114"/>
      <c r="D19" s="115" t="s">
        <v>201</v>
      </c>
      <c r="E19" s="116">
        <f>SUM(E20:E28)</f>
        <v>57500</v>
      </c>
      <c r="F19" s="116">
        <f>SUM(F20:F28)</f>
        <v>57500</v>
      </c>
      <c r="G19" s="29"/>
    </row>
    <row r="20" spans="1:7" ht="30.75" customHeight="1">
      <c r="A20" s="144"/>
      <c r="B20" s="130"/>
      <c r="C20" s="118">
        <v>4010</v>
      </c>
      <c r="D20" s="13" t="s">
        <v>12</v>
      </c>
      <c r="E20" s="31">
        <v>10870</v>
      </c>
      <c r="F20" s="31">
        <v>10870</v>
      </c>
      <c r="G20" s="29"/>
    </row>
    <row r="21" spans="1:7" ht="18" customHeight="1">
      <c r="A21" s="144"/>
      <c r="B21" s="130"/>
      <c r="C21" s="118">
        <v>4040</v>
      </c>
      <c r="D21" s="13" t="s">
        <v>13</v>
      </c>
      <c r="E21" s="31">
        <v>1580</v>
      </c>
      <c r="F21" s="31">
        <v>1580</v>
      </c>
      <c r="G21" s="29"/>
    </row>
    <row r="22" spans="1:7" ht="25.5" customHeight="1">
      <c r="A22" s="144"/>
      <c r="B22" s="130"/>
      <c r="C22" s="118">
        <v>4110</v>
      </c>
      <c r="D22" s="33" t="s">
        <v>14</v>
      </c>
      <c r="E22" s="31">
        <v>1915</v>
      </c>
      <c r="F22" s="31">
        <v>1915</v>
      </c>
      <c r="G22" s="29"/>
    </row>
    <row r="23" spans="1:7" ht="24.75" customHeight="1">
      <c r="A23" s="144"/>
      <c r="B23" s="130"/>
      <c r="C23" s="118">
        <v>4120</v>
      </c>
      <c r="D23" s="33" t="s">
        <v>15</v>
      </c>
      <c r="E23" s="31">
        <v>305</v>
      </c>
      <c r="F23" s="31">
        <v>305</v>
      </c>
      <c r="G23" s="29"/>
    </row>
    <row r="24" spans="1:7" ht="18" customHeight="1">
      <c r="A24" s="144"/>
      <c r="B24" s="130"/>
      <c r="C24" s="118">
        <v>4170</v>
      </c>
      <c r="D24" s="13" t="s">
        <v>123</v>
      </c>
      <c r="E24" s="31">
        <v>4130</v>
      </c>
      <c r="F24" s="31">
        <v>4130</v>
      </c>
      <c r="G24" s="29"/>
    </row>
    <row r="25" spans="1:7" ht="18" customHeight="1">
      <c r="A25" s="144"/>
      <c r="B25" s="130"/>
      <c r="C25" s="118">
        <v>4210</v>
      </c>
      <c r="D25" s="33" t="s">
        <v>9</v>
      </c>
      <c r="E25" s="31">
        <v>20000</v>
      </c>
      <c r="F25" s="31">
        <v>20000</v>
      </c>
      <c r="G25" s="29"/>
    </row>
    <row r="26" spans="1:7" ht="18" customHeight="1">
      <c r="A26" s="144"/>
      <c r="B26" s="130"/>
      <c r="C26" s="118">
        <v>4300</v>
      </c>
      <c r="D26" s="13" t="s">
        <v>6</v>
      </c>
      <c r="E26" s="31">
        <v>16400</v>
      </c>
      <c r="F26" s="31">
        <v>16400</v>
      </c>
      <c r="G26" s="29"/>
    </row>
    <row r="27" spans="1:7" ht="18" customHeight="1">
      <c r="A27" s="144"/>
      <c r="B27" s="130"/>
      <c r="C27" s="118">
        <v>4430</v>
      </c>
      <c r="D27" s="13" t="s">
        <v>18</v>
      </c>
      <c r="E27" s="31">
        <v>2000</v>
      </c>
      <c r="F27" s="31">
        <v>2000</v>
      </c>
      <c r="G27" s="29"/>
    </row>
    <row r="28" spans="1:7" ht="31.5" customHeight="1">
      <c r="A28" s="144"/>
      <c r="B28" s="130"/>
      <c r="C28" s="118">
        <v>4440</v>
      </c>
      <c r="D28" s="33" t="s">
        <v>19</v>
      </c>
      <c r="E28" s="31">
        <v>300</v>
      </c>
      <c r="F28" s="31">
        <v>300</v>
      </c>
      <c r="G28" s="29"/>
    </row>
    <row r="29" spans="1:7" ht="18" customHeight="1">
      <c r="A29" s="144"/>
      <c r="B29" s="129" t="s">
        <v>122</v>
      </c>
      <c r="C29" s="114"/>
      <c r="D29" s="115" t="s">
        <v>118</v>
      </c>
      <c r="E29" s="116">
        <f>SUM(E30:E40)</f>
        <v>95600</v>
      </c>
      <c r="F29" s="116">
        <f>SUM(F30:F40)</f>
        <v>95600</v>
      </c>
      <c r="G29" s="29"/>
    </row>
    <row r="30" spans="1:7" ht="35.25" customHeight="1">
      <c r="A30" s="144"/>
      <c r="B30" s="131"/>
      <c r="C30" s="118">
        <v>4010</v>
      </c>
      <c r="D30" s="13" t="s">
        <v>12</v>
      </c>
      <c r="E30" s="31">
        <v>21000</v>
      </c>
      <c r="F30" s="31">
        <v>21000</v>
      </c>
      <c r="G30" s="29"/>
    </row>
    <row r="31" spans="1:7" ht="18" customHeight="1">
      <c r="A31" s="144"/>
      <c r="B31" s="131"/>
      <c r="C31" s="118">
        <v>4040</v>
      </c>
      <c r="D31" s="13" t="s">
        <v>13</v>
      </c>
      <c r="E31" s="31">
        <v>1150</v>
      </c>
      <c r="F31" s="31">
        <v>1150</v>
      </c>
      <c r="G31" s="29"/>
    </row>
    <row r="32" spans="1:7" ht="17.25" customHeight="1">
      <c r="A32" s="144"/>
      <c r="B32" s="131"/>
      <c r="C32" s="118">
        <v>4110</v>
      </c>
      <c r="D32" s="13" t="s">
        <v>14</v>
      </c>
      <c r="E32" s="31">
        <v>3407</v>
      </c>
      <c r="F32" s="31">
        <v>3407</v>
      </c>
      <c r="G32" s="29"/>
    </row>
    <row r="33" spans="1:7" ht="18" customHeight="1">
      <c r="A33" s="144"/>
      <c r="B33" s="131"/>
      <c r="C33" s="118">
        <v>4120</v>
      </c>
      <c r="D33" s="13" t="s">
        <v>15</v>
      </c>
      <c r="E33" s="31">
        <v>543</v>
      </c>
      <c r="F33" s="31">
        <v>543</v>
      </c>
      <c r="G33" s="29"/>
    </row>
    <row r="34" spans="1:7" ht="18" customHeight="1">
      <c r="A34" s="144"/>
      <c r="B34" s="131"/>
      <c r="C34" s="118">
        <v>4210</v>
      </c>
      <c r="D34" s="33" t="s">
        <v>9</v>
      </c>
      <c r="E34" s="31">
        <v>7000</v>
      </c>
      <c r="F34" s="31">
        <v>7000</v>
      </c>
      <c r="G34" s="29"/>
    </row>
    <row r="35" spans="1:7" ht="18" customHeight="1">
      <c r="A35" s="144"/>
      <c r="B35" s="131"/>
      <c r="C35" s="118">
        <v>4260</v>
      </c>
      <c r="D35" s="13" t="s">
        <v>16</v>
      </c>
      <c r="E35" s="31">
        <v>24000</v>
      </c>
      <c r="F35" s="31">
        <v>24000</v>
      </c>
      <c r="G35" s="29"/>
    </row>
    <row r="36" spans="1:7" ht="18" customHeight="1">
      <c r="A36" s="144"/>
      <c r="B36" s="131"/>
      <c r="C36" s="118">
        <v>4300</v>
      </c>
      <c r="D36" s="13" t="s">
        <v>6</v>
      </c>
      <c r="E36" s="31">
        <v>13600</v>
      </c>
      <c r="F36" s="31">
        <v>13600</v>
      </c>
      <c r="G36" s="29"/>
    </row>
    <row r="37" spans="1:7" ht="49.5" customHeight="1">
      <c r="A37" s="144"/>
      <c r="B37" s="131"/>
      <c r="C37" s="118">
        <v>4370</v>
      </c>
      <c r="D37" s="13" t="s">
        <v>124</v>
      </c>
      <c r="E37" s="31">
        <v>500</v>
      </c>
      <c r="F37" s="31">
        <v>500</v>
      </c>
      <c r="G37" s="29"/>
    </row>
    <row r="38" spans="1:7" ht="18" customHeight="1">
      <c r="A38" s="144"/>
      <c r="B38" s="131"/>
      <c r="C38" s="118">
        <v>4410</v>
      </c>
      <c r="D38" s="13" t="s">
        <v>17</v>
      </c>
      <c r="E38" s="31">
        <v>1900</v>
      </c>
      <c r="F38" s="31">
        <v>1900</v>
      </c>
      <c r="G38" s="29"/>
    </row>
    <row r="39" spans="1:7" ht="18" customHeight="1">
      <c r="A39" s="144"/>
      <c r="B39" s="131"/>
      <c r="C39" s="118">
        <v>4430</v>
      </c>
      <c r="D39" s="13" t="s">
        <v>18</v>
      </c>
      <c r="E39" s="31">
        <v>21500</v>
      </c>
      <c r="F39" s="31">
        <v>21500</v>
      </c>
      <c r="G39" s="29"/>
    </row>
    <row r="40" spans="1:7" ht="29.25" customHeight="1">
      <c r="A40" s="144"/>
      <c r="B40" s="131"/>
      <c r="C40" s="118">
        <v>4440</v>
      </c>
      <c r="D40" s="33" t="s">
        <v>19</v>
      </c>
      <c r="E40" s="31">
        <v>1000</v>
      </c>
      <c r="F40" s="31">
        <v>1000</v>
      </c>
      <c r="G40" s="29"/>
    </row>
    <row r="41" spans="1:8" s="7" customFormat="1" ht="18" customHeight="1">
      <c r="A41" s="143" t="s">
        <v>117</v>
      </c>
      <c r="B41" s="132"/>
      <c r="C41" s="57"/>
      <c r="D41" s="64" t="s">
        <v>22</v>
      </c>
      <c r="E41" s="60">
        <f>E42+E44+E46</f>
        <v>1877000</v>
      </c>
      <c r="F41" s="60">
        <f>F42+F44+F46</f>
        <v>1877000</v>
      </c>
      <c r="G41" s="55"/>
      <c r="H41" s="55"/>
    </row>
    <row r="42" spans="1:8" s="7" customFormat="1" ht="30.75" customHeight="1">
      <c r="A42" s="143"/>
      <c r="B42" s="133">
        <v>60004</v>
      </c>
      <c r="C42" s="63"/>
      <c r="D42" s="68" t="s">
        <v>106</v>
      </c>
      <c r="E42" s="119">
        <f>E43</f>
        <v>65000</v>
      </c>
      <c r="F42" s="119">
        <f>F43</f>
        <v>65000</v>
      </c>
      <c r="G42" s="55"/>
      <c r="H42" s="55"/>
    </row>
    <row r="43" spans="1:8" s="7" customFormat="1" ht="18.75" customHeight="1">
      <c r="A43" s="144"/>
      <c r="B43" s="134"/>
      <c r="C43" s="32">
        <v>4300</v>
      </c>
      <c r="D43" s="33" t="s">
        <v>6</v>
      </c>
      <c r="E43" s="120">
        <v>65000</v>
      </c>
      <c r="F43" s="121">
        <v>65000</v>
      </c>
      <c r="G43" s="29"/>
      <c r="H43" s="80"/>
    </row>
    <row r="44" spans="1:8" s="7" customFormat="1" ht="27.75" customHeight="1">
      <c r="A44" s="144"/>
      <c r="B44" s="135" t="s">
        <v>125</v>
      </c>
      <c r="C44" s="32"/>
      <c r="D44" s="150" t="s">
        <v>186</v>
      </c>
      <c r="E44" s="122">
        <f>E45</f>
        <v>100000</v>
      </c>
      <c r="F44" s="122">
        <f>F45</f>
        <v>100000</v>
      </c>
      <c r="G44" s="29"/>
      <c r="H44" s="80"/>
    </row>
    <row r="45" spans="1:8" s="7" customFormat="1" ht="22.5" customHeight="1">
      <c r="A45" s="144"/>
      <c r="B45" s="135"/>
      <c r="C45" s="32">
        <v>4300</v>
      </c>
      <c r="D45" s="33" t="s">
        <v>6</v>
      </c>
      <c r="E45" s="31">
        <v>100000</v>
      </c>
      <c r="F45" s="31">
        <v>100000</v>
      </c>
      <c r="G45" s="29"/>
      <c r="H45" s="80"/>
    </row>
    <row r="46" spans="1:8" s="7" customFormat="1" ht="18" customHeight="1">
      <c r="A46" s="143"/>
      <c r="B46" s="126">
        <v>60016</v>
      </c>
      <c r="C46" s="57"/>
      <c r="D46" s="64" t="s">
        <v>23</v>
      </c>
      <c r="E46" s="60">
        <f>E48+E50</f>
        <v>1712000</v>
      </c>
      <c r="F46" s="60">
        <f>SUM(F48:F50)</f>
        <v>1712000</v>
      </c>
      <c r="G46" s="55"/>
      <c r="H46" s="55"/>
    </row>
    <row r="47" spans="1:8" s="19" customFormat="1" ht="21" customHeight="1" hidden="1">
      <c r="A47" s="144"/>
      <c r="B47" s="136"/>
      <c r="C47" s="28"/>
      <c r="D47" s="13" t="s">
        <v>73</v>
      </c>
      <c r="E47" s="31" t="e">
        <f>SUM(F47,G47,#REF!)</f>
        <v>#REF!</v>
      </c>
      <c r="F47" s="29" t="e">
        <f>SUM(#REF!+#REF!)</f>
        <v>#REF!</v>
      </c>
      <c r="G47" s="29" t="e">
        <f>SUM(#REF!+#REF!)</f>
        <v>#REF!</v>
      </c>
      <c r="H47" s="18"/>
    </row>
    <row r="48" spans="1:8" s="87" customFormat="1" ht="18" customHeight="1">
      <c r="A48" s="144"/>
      <c r="B48" s="130"/>
      <c r="C48" s="32">
        <v>4300</v>
      </c>
      <c r="D48" s="13" t="s">
        <v>6</v>
      </c>
      <c r="E48" s="31">
        <v>186300</v>
      </c>
      <c r="F48" s="29">
        <v>186300</v>
      </c>
      <c r="G48" s="29"/>
      <c r="H48" s="86"/>
    </row>
    <row r="49" spans="1:8" s="16" customFormat="1" ht="18.75" customHeight="1" hidden="1">
      <c r="A49" s="144"/>
      <c r="B49" s="130"/>
      <c r="C49" s="32"/>
      <c r="D49" s="33" t="s">
        <v>91</v>
      </c>
      <c r="E49" s="31" t="e">
        <f>SUM(F49,G49,#REF!)</f>
        <v>#REF!</v>
      </c>
      <c r="F49" s="29"/>
      <c r="G49" s="29">
        <v>0</v>
      </c>
      <c r="H49" s="40"/>
    </row>
    <row r="50" spans="1:8" s="16" customFormat="1" ht="30" customHeight="1">
      <c r="A50" s="144"/>
      <c r="B50" s="130"/>
      <c r="C50" s="32">
        <v>6050</v>
      </c>
      <c r="D50" s="33" t="s">
        <v>5</v>
      </c>
      <c r="E50" s="31">
        <v>1525700</v>
      </c>
      <c r="F50" s="29">
        <v>1525700</v>
      </c>
      <c r="G50" s="29"/>
      <c r="H50" s="40"/>
    </row>
    <row r="51" spans="1:8" s="7" customFormat="1" ht="18" customHeight="1">
      <c r="A51" s="143" t="s">
        <v>126</v>
      </c>
      <c r="B51" s="132"/>
      <c r="C51" s="57"/>
      <c r="D51" s="64" t="s">
        <v>26</v>
      </c>
      <c r="E51" s="60">
        <f>E53+E58</f>
        <v>628400</v>
      </c>
      <c r="F51" s="60">
        <f>F53+F58</f>
        <v>628400</v>
      </c>
      <c r="G51" s="55"/>
      <c r="H51" s="55"/>
    </row>
    <row r="52" spans="1:8" s="7" customFormat="1" ht="18" customHeight="1">
      <c r="A52" s="143"/>
      <c r="B52" s="132"/>
      <c r="C52" s="57"/>
      <c r="D52" s="162" t="s">
        <v>211</v>
      </c>
      <c r="E52" s="163">
        <f>E60+E61+E62+E63+E64</f>
        <v>271400</v>
      </c>
      <c r="F52" s="163">
        <f>F60+F61+F62+F63+F64</f>
        <v>271400</v>
      </c>
      <c r="G52" s="55"/>
      <c r="H52" s="55"/>
    </row>
    <row r="53" spans="1:8" s="2" customFormat="1" ht="30" customHeight="1">
      <c r="A53" s="143"/>
      <c r="B53" s="137">
        <v>70005</v>
      </c>
      <c r="C53" s="63"/>
      <c r="D53" s="64" t="s">
        <v>187</v>
      </c>
      <c r="E53" s="60">
        <f>E57</f>
        <v>20000</v>
      </c>
      <c r="F53" s="60">
        <f>F57</f>
        <v>20000</v>
      </c>
      <c r="G53" s="55"/>
      <c r="H53" s="55"/>
    </row>
    <row r="54" spans="1:8" s="21" customFormat="1" ht="0.75" customHeight="1" hidden="1">
      <c r="A54" s="144"/>
      <c r="B54" s="130"/>
      <c r="C54" s="32"/>
      <c r="D54" s="13" t="s">
        <v>73</v>
      </c>
      <c r="E54" s="31" t="e">
        <f>SUM(F54,G54,#REF!)</f>
        <v>#REF!</v>
      </c>
      <c r="F54" s="29" t="e">
        <f>SUM(#REF!)</f>
        <v>#REF!</v>
      </c>
      <c r="G54" s="29" t="e">
        <f>SUM(#REF!)</f>
        <v>#REF!</v>
      </c>
      <c r="H54" s="46"/>
    </row>
    <row r="55" spans="1:8" s="21" customFormat="1" ht="18" customHeight="1" hidden="1">
      <c r="A55" s="144"/>
      <c r="B55" s="130"/>
      <c r="C55" s="32"/>
      <c r="D55" s="13" t="s">
        <v>4</v>
      </c>
      <c r="E55" s="31" t="e">
        <f>SUM(F55,G55,#REF!)</f>
        <v>#REF!</v>
      </c>
      <c r="F55" s="29"/>
      <c r="G55" s="29"/>
      <c r="H55" s="46"/>
    </row>
    <row r="56" spans="1:7" ht="17.25" customHeight="1" hidden="1">
      <c r="A56" s="144"/>
      <c r="B56" s="130"/>
      <c r="C56" s="32">
        <v>3030</v>
      </c>
      <c r="D56" s="13" t="s">
        <v>11</v>
      </c>
      <c r="E56" s="31" t="e">
        <f>SUM(F56,G56,#REF!)</f>
        <v>#REF!</v>
      </c>
      <c r="F56" s="29"/>
      <c r="G56" s="29"/>
    </row>
    <row r="57" spans="1:8" s="12" customFormat="1" ht="18" customHeight="1">
      <c r="A57" s="144"/>
      <c r="B57" s="136"/>
      <c r="C57" s="28">
        <v>4300</v>
      </c>
      <c r="D57" s="13" t="s">
        <v>6</v>
      </c>
      <c r="E57" s="31">
        <v>20000</v>
      </c>
      <c r="F57" s="29">
        <v>20000</v>
      </c>
      <c r="G57" s="29"/>
      <c r="H57" s="43"/>
    </row>
    <row r="58" spans="1:8" s="89" customFormat="1" ht="18" customHeight="1">
      <c r="A58" s="144"/>
      <c r="B58" s="138" t="s">
        <v>127</v>
      </c>
      <c r="C58" s="28"/>
      <c r="D58" s="115" t="s">
        <v>128</v>
      </c>
      <c r="E58" s="116">
        <f>E59+E60+E61+E62+E63+E64+E65+E66+E67+E68+E69+E70+E71+E72+E73+E85</f>
        <v>608400</v>
      </c>
      <c r="F58" s="116">
        <f>SUM(F59:F85)</f>
        <v>608400</v>
      </c>
      <c r="G58" s="29"/>
      <c r="H58" s="88"/>
    </row>
    <row r="59" spans="1:8" s="89" customFormat="1" ht="31.5" customHeight="1">
      <c r="A59" s="144"/>
      <c r="B59" s="138"/>
      <c r="C59" s="28">
        <v>3020</v>
      </c>
      <c r="D59" s="76" t="s">
        <v>102</v>
      </c>
      <c r="E59" s="31">
        <v>3000</v>
      </c>
      <c r="F59" s="31">
        <v>3000</v>
      </c>
      <c r="G59" s="29"/>
      <c r="H59" s="88"/>
    </row>
    <row r="60" spans="1:8" s="89" customFormat="1" ht="30" customHeight="1">
      <c r="A60" s="144"/>
      <c r="B60" s="138"/>
      <c r="C60" s="28">
        <v>4010</v>
      </c>
      <c r="D60" s="13" t="s">
        <v>12</v>
      </c>
      <c r="E60" s="31">
        <v>214000</v>
      </c>
      <c r="F60" s="31">
        <v>214000</v>
      </c>
      <c r="G60" s="29"/>
      <c r="H60" s="88"/>
    </row>
    <row r="61" spans="1:8" s="89" customFormat="1" ht="18" customHeight="1">
      <c r="A61" s="144"/>
      <c r="B61" s="138"/>
      <c r="C61" s="28">
        <v>4040</v>
      </c>
      <c r="D61" s="13" t="s">
        <v>13</v>
      </c>
      <c r="E61" s="31">
        <v>14450</v>
      </c>
      <c r="F61" s="31">
        <v>14450</v>
      </c>
      <c r="G61" s="29"/>
      <c r="H61" s="88"/>
    </row>
    <row r="62" spans="1:8" s="89" customFormat="1" ht="18" customHeight="1">
      <c r="A62" s="144"/>
      <c r="B62" s="138"/>
      <c r="C62" s="28">
        <v>4110</v>
      </c>
      <c r="D62" s="13" t="s">
        <v>14</v>
      </c>
      <c r="E62" s="31">
        <v>35400</v>
      </c>
      <c r="F62" s="31">
        <v>35400</v>
      </c>
      <c r="G62" s="29"/>
      <c r="H62" s="88"/>
    </row>
    <row r="63" spans="1:8" s="89" customFormat="1" ht="18" customHeight="1">
      <c r="A63" s="144"/>
      <c r="B63" s="138"/>
      <c r="C63" s="28">
        <v>4120</v>
      </c>
      <c r="D63" s="33" t="s">
        <v>15</v>
      </c>
      <c r="E63" s="31">
        <v>5550</v>
      </c>
      <c r="F63" s="31">
        <v>5550</v>
      </c>
      <c r="G63" s="29"/>
      <c r="H63" s="88"/>
    </row>
    <row r="64" spans="1:8" s="89" customFormat="1" ht="18" customHeight="1">
      <c r="A64" s="144"/>
      <c r="B64" s="138"/>
      <c r="C64" s="28">
        <v>4170</v>
      </c>
      <c r="D64" s="33" t="s">
        <v>123</v>
      </c>
      <c r="E64" s="31">
        <v>2000</v>
      </c>
      <c r="F64" s="31">
        <v>2000</v>
      </c>
      <c r="G64" s="29"/>
      <c r="H64" s="88"/>
    </row>
    <row r="65" spans="1:8" s="89" customFormat="1" ht="18" customHeight="1">
      <c r="A65" s="144"/>
      <c r="B65" s="138"/>
      <c r="C65" s="28">
        <v>4210</v>
      </c>
      <c r="D65" s="33" t="s">
        <v>9</v>
      </c>
      <c r="E65" s="31">
        <v>160000</v>
      </c>
      <c r="F65" s="31">
        <v>160000</v>
      </c>
      <c r="G65" s="29"/>
      <c r="H65" s="88"/>
    </row>
    <row r="66" spans="1:8" s="89" customFormat="1" ht="18" customHeight="1">
      <c r="A66" s="144"/>
      <c r="B66" s="138"/>
      <c r="C66" s="28">
        <v>4260</v>
      </c>
      <c r="D66" s="13" t="s">
        <v>16</v>
      </c>
      <c r="E66" s="31">
        <v>20000</v>
      </c>
      <c r="F66" s="31">
        <v>20000</v>
      </c>
      <c r="G66" s="29"/>
      <c r="H66" s="88"/>
    </row>
    <row r="67" spans="1:8" s="89" customFormat="1" ht="18" customHeight="1">
      <c r="A67" s="144"/>
      <c r="B67" s="136"/>
      <c r="C67" s="28">
        <v>4270</v>
      </c>
      <c r="D67" s="13" t="s">
        <v>53</v>
      </c>
      <c r="E67" s="31">
        <v>20000</v>
      </c>
      <c r="F67" s="31">
        <v>20000</v>
      </c>
      <c r="G67" s="29"/>
      <c r="H67" s="88"/>
    </row>
    <row r="68" spans="1:8" s="89" customFormat="1" ht="18" customHeight="1">
      <c r="A68" s="144"/>
      <c r="B68" s="136"/>
      <c r="C68" s="28">
        <v>4300</v>
      </c>
      <c r="D68" s="13" t="s">
        <v>6</v>
      </c>
      <c r="E68" s="31">
        <v>54400</v>
      </c>
      <c r="F68" s="31">
        <v>54400</v>
      </c>
      <c r="G68" s="29"/>
      <c r="H68" s="88"/>
    </row>
    <row r="69" spans="1:8" s="89" customFormat="1" ht="18" customHeight="1">
      <c r="A69" s="144"/>
      <c r="B69" s="136"/>
      <c r="C69" s="28">
        <v>4410</v>
      </c>
      <c r="D69" s="13" t="s">
        <v>17</v>
      </c>
      <c r="E69" s="31">
        <v>2000</v>
      </c>
      <c r="F69" s="31">
        <v>2000</v>
      </c>
      <c r="G69" s="29"/>
      <c r="H69" s="88"/>
    </row>
    <row r="70" spans="1:8" s="89" customFormat="1" ht="18" customHeight="1">
      <c r="A70" s="144"/>
      <c r="B70" s="136"/>
      <c r="C70" s="28">
        <v>4430</v>
      </c>
      <c r="D70" s="13" t="s">
        <v>18</v>
      </c>
      <c r="E70" s="31">
        <v>4600</v>
      </c>
      <c r="F70" s="31">
        <v>4600</v>
      </c>
      <c r="G70" s="29"/>
      <c r="H70" s="88"/>
    </row>
    <row r="71" spans="1:8" s="89" customFormat="1" ht="31.5" customHeight="1">
      <c r="A71" s="144"/>
      <c r="B71" s="136"/>
      <c r="C71" s="32">
        <v>4440</v>
      </c>
      <c r="D71" s="33" t="s">
        <v>19</v>
      </c>
      <c r="E71" s="31">
        <v>14000</v>
      </c>
      <c r="F71" s="29">
        <v>14000</v>
      </c>
      <c r="G71" s="29"/>
      <c r="H71" s="88"/>
    </row>
    <row r="72" spans="1:7" ht="30.75" customHeight="1">
      <c r="A72" s="144"/>
      <c r="B72" s="130"/>
      <c r="C72" s="32">
        <v>4520</v>
      </c>
      <c r="D72" s="33" t="s">
        <v>129</v>
      </c>
      <c r="E72" s="31">
        <v>1000</v>
      </c>
      <c r="F72" s="29">
        <v>1000</v>
      </c>
      <c r="G72" s="29"/>
    </row>
    <row r="73" spans="1:8" s="85" customFormat="1" ht="29.25" customHeight="1">
      <c r="A73" s="144"/>
      <c r="B73" s="130"/>
      <c r="C73" s="32">
        <v>4610</v>
      </c>
      <c r="D73" s="33" t="s">
        <v>202</v>
      </c>
      <c r="E73" s="31">
        <v>8000</v>
      </c>
      <c r="F73" s="29">
        <v>8000</v>
      </c>
      <c r="G73" s="29"/>
      <c r="H73" s="80"/>
    </row>
    <row r="74" spans="1:7" ht="0.75" customHeight="1" hidden="1">
      <c r="A74" s="144"/>
      <c r="B74" s="130"/>
      <c r="C74" s="32"/>
      <c r="D74" s="13"/>
      <c r="E74" s="31"/>
      <c r="F74" s="29"/>
      <c r="G74" s="29"/>
    </row>
    <row r="75" spans="1:8" s="12" customFormat="1" ht="18" customHeight="1" hidden="1">
      <c r="A75" s="144"/>
      <c r="B75" s="136"/>
      <c r="C75" s="28"/>
      <c r="D75" s="67" t="s">
        <v>25</v>
      </c>
      <c r="E75" s="31"/>
      <c r="F75" s="29"/>
      <c r="G75" s="29"/>
      <c r="H75" s="43"/>
    </row>
    <row r="76" spans="1:8" s="7" customFormat="1" ht="18" customHeight="1" hidden="1">
      <c r="A76" s="143"/>
      <c r="B76" s="132">
        <v>70095</v>
      </c>
      <c r="C76" s="57"/>
      <c r="D76" s="64" t="s">
        <v>7</v>
      </c>
      <c r="E76" s="60" t="e">
        <f>SUM(F76,G76,#REF!)</f>
        <v>#REF!</v>
      </c>
      <c r="F76" s="55">
        <f>SUM(F77)</f>
        <v>0</v>
      </c>
      <c r="G76" s="55"/>
      <c r="H76" s="38"/>
    </row>
    <row r="77" spans="1:8" s="19" customFormat="1" ht="18" customHeight="1" hidden="1">
      <c r="A77" s="144"/>
      <c r="B77" s="136"/>
      <c r="C77" s="28"/>
      <c r="D77" s="13" t="s">
        <v>88</v>
      </c>
      <c r="E77" s="31" t="e">
        <f>SUM(F77,G77,#REF!)</f>
        <v>#REF!</v>
      </c>
      <c r="F77" s="29">
        <f>SUM(F78)</f>
        <v>0</v>
      </c>
      <c r="G77" s="29"/>
      <c r="H77" s="42"/>
    </row>
    <row r="78" spans="1:8" s="100" customFormat="1" ht="32.25" customHeight="1" hidden="1">
      <c r="A78" s="144"/>
      <c r="B78" s="132"/>
      <c r="C78" s="32">
        <v>6050</v>
      </c>
      <c r="D78" s="13" t="s">
        <v>5</v>
      </c>
      <c r="E78" s="31" t="e">
        <f>SUM(F78,G78,#REF!)</f>
        <v>#REF!</v>
      </c>
      <c r="F78" s="29"/>
      <c r="G78" s="29"/>
      <c r="H78" s="88"/>
    </row>
    <row r="79" spans="1:8" s="82" customFormat="1" ht="18" customHeight="1" hidden="1">
      <c r="A79" s="144"/>
      <c r="B79" s="132"/>
      <c r="C79" s="32"/>
      <c r="D79" s="13" t="s">
        <v>4</v>
      </c>
      <c r="E79" s="31" t="e">
        <f>SUM(F79,G79,#REF!)</f>
        <v>#REF!</v>
      </c>
      <c r="F79" s="29"/>
      <c r="G79" s="29"/>
      <c r="H79" s="81"/>
    </row>
    <row r="80" spans="1:8" s="83" customFormat="1" ht="17.25" customHeight="1" hidden="1">
      <c r="A80" s="144"/>
      <c r="B80" s="132"/>
      <c r="C80" s="32"/>
      <c r="D80" s="13" t="s">
        <v>92</v>
      </c>
      <c r="E80" s="31" t="e">
        <f>SUM(F80,G80,#REF!)</f>
        <v>#REF!</v>
      </c>
      <c r="F80" s="29"/>
      <c r="G80" s="29"/>
      <c r="H80" s="50"/>
    </row>
    <row r="81" spans="1:8" s="62" customFormat="1" ht="1.5" customHeight="1" hidden="1">
      <c r="A81" s="144"/>
      <c r="B81" s="132"/>
      <c r="C81" s="32"/>
      <c r="D81" s="13"/>
      <c r="E81" s="31" t="e">
        <f>SUM(F81,G81,#REF!)</f>
        <v>#REF!</v>
      </c>
      <c r="F81" s="29"/>
      <c r="G81" s="29"/>
      <c r="H81" s="45"/>
    </row>
    <row r="82" spans="1:8" s="62" customFormat="1" ht="1.5" customHeight="1" hidden="1">
      <c r="A82" s="143"/>
      <c r="B82" s="137">
        <v>70021</v>
      </c>
      <c r="C82" s="63"/>
      <c r="D82" s="64" t="s">
        <v>85</v>
      </c>
      <c r="E82" s="31" t="e">
        <f>SUM(F82,G82,#REF!)</f>
        <v>#REF!</v>
      </c>
      <c r="F82" s="55">
        <f>SUM(F83)</f>
        <v>0</v>
      </c>
      <c r="G82" s="55"/>
      <c r="H82" s="65"/>
    </row>
    <row r="83" spans="1:8" s="26" customFormat="1" ht="1.5" customHeight="1" hidden="1">
      <c r="A83" s="144"/>
      <c r="B83" s="132"/>
      <c r="C83" s="32"/>
      <c r="D83" s="13" t="s">
        <v>79</v>
      </c>
      <c r="E83" s="31" t="e">
        <f>SUM(F83,G83,#REF!)</f>
        <v>#REF!</v>
      </c>
      <c r="F83" s="29">
        <f>SUM(F84)</f>
        <v>0</v>
      </c>
      <c r="G83" s="29"/>
      <c r="H83" s="47"/>
    </row>
    <row r="84" spans="1:8" s="62" customFormat="1" ht="21.75" customHeight="1" hidden="1">
      <c r="A84" s="144"/>
      <c r="B84" s="132"/>
      <c r="C84" s="32">
        <v>6010</v>
      </c>
      <c r="D84" s="13" t="s">
        <v>81</v>
      </c>
      <c r="E84" s="31" t="e">
        <f>SUM(F84,G84,#REF!)</f>
        <v>#REF!</v>
      </c>
      <c r="F84" s="29">
        <v>0</v>
      </c>
      <c r="G84" s="29"/>
      <c r="H84" s="45"/>
    </row>
    <row r="85" spans="1:8" s="62" customFormat="1" ht="33.75" customHeight="1">
      <c r="A85" s="144"/>
      <c r="B85" s="132"/>
      <c r="C85" s="32">
        <v>6060</v>
      </c>
      <c r="D85" s="13" t="s">
        <v>21</v>
      </c>
      <c r="E85" s="31">
        <v>50000</v>
      </c>
      <c r="F85" s="29">
        <v>50000</v>
      </c>
      <c r="G85" s="29"/>
      <c r="H85" s="45"/>
    </row>
    <row r="86" spans="1:8" s="7" customFormat="1" ht="18" customHeight="1">
      <c r="A86" s="143" t="s">
        <v>130</v>
      </c>
      <c r="B86" s="132"/>
      <c r="C86" s="57"/>
      <c r="D86" s="64" t="s">
        <v>27</v>
      </c>
      <c r="E86" s="60">
        <f>E88+E93</f>
        <v>66050</v>
      </c>
      <c r="F86" s="60">
        <f>F88+F93</f>
        <v>66050</v>
      </c>
      <c r="G86" s="55"/>
      <c r="H86" s="55"/>
    </row>
    <row r="87" spans="1:8" s="7" customFormat="1" ht="18" customHeight="1">
      <c r="A87" s="143"/>
      <c r="B87" s="132"/>
      <c r="C87" s="57"/>
      <c r="D87" s="166" t="s">
        <v>211</v>
      </c>
      <c r="E87" s="167">
        <f>E95+E96+E97</f>
        <v>10750</v>
      </c>
      <c r="F87" s="167">
        <f>F95+F96+F97</f>
        <v>10750</v>
      </c>
      <c r="G87" s="55"/>
      <c r="H87" s="165"/>
    </row>
    <row r="88" spans="1:8" s="7" customFormat="1" ht="33" customHeight="1">
      <c r="A88" s="143"/>
      <c r="B88" s="137">
        <v>71004</v>
      </c>
      <c r="C88" s="63"/>
      <c r="D88" s="68" t="s">
        <v>95</v>
      </c>
      <c r="E88" s="60">
        <f>E92</f>
        <v>50000</v>
      </c>
      <c r="F88" s="55">
        <f>SUM(F92)</f>
        <v>50000</v>
      </c>
      <c r="G88" s="55"/>
      <c r="H88" s="38"/>
    </row>
    <row r="89" spans="1:8" s="19" customFormat="1" ht="18" customHeight="1" hidden="1">
      <c r="A89" s="144"/>
      <c r="B89" s="136"/>
      <c r="C89" s="28"/>
      <c r="D89" s="13" t="s">
        <v>86</v>
      </c>
      <c r="E89" s="31" t="e">
        <f>SUM(F89,G89,#REF!)</f>
        <v>#REF!</v>
      </c>
      <c r="F89" s="29">
        <f>SUM(F91)</f>
        <v>50000</v>
      </c>
      <c r="G89" s="29"/>
      <c r="H89" s="42"/>
    </row>
    <row r="90" spans="1:8" s="19" customFormat="1" ht="18" customHeight="1" hidden="1">
      <c r="A90" s="144"/>
      <c r="B90" s="136"/>
      <c r="C90" s="28"/>
      <c r="D90" s="13" t="s">
        <v>4</v>
      </c>
      <c r="E90" s="31" t="e">
        <f>SUM(F90,G90,#REF!)</f>
        <v>#REF!</v>
      </c>
      <c r="F90" s="29"/>
      <c r="G90" s="29"/>
      <c r="H90" s="42"/>
    </row>
    <row r="91" spans="1:8" s="19" customFormat="1" ht="18" customHeight="1" hidden="1">
      <c r="A91" s="144"/>
      <c r="B91" s="136"/>
      <c r="C91" s="28"/>
      <c r="D91" s="13" t="s">
        <v>74</v>
      </c>
      <c r="E91" s="31" t="e">
        <f>SUM(F91,G91,#REF!)</f>
        <v>#REF!</v>
      </c>
      <c r="F91" s="29">
        <f>SUM(F92)</f>
        <v>50000</v>
      </c>
      <c r="G91" s="29"/>
      <c r="H91" s="42"/>
    </row>
    <row r="92" spans="1:8" s="85" customFormat="1" ht="18" customHeight="1">
      <c r="A92" s="144"/>
      <c r="B92" s="130"/>
      <c r="C92" s="32">
        <v>4300</v>
      </c>
      <c r="D92" s="13" t="s">
        <v>6</v>
      </c>
      <c r="E92" s="31">
        <v>50000</v>
      </c>
      <c r="F92" s="29">
        <v>50000</v>
      </c>
      <c r="G92" s="29"/>
      <c r="H92" s="80"/>
    </row>
    <row r="93" spans="1:8" s="62" customFormat="1" ht="18" customHeight="1">
      <c r="A93" s="143"/>
      <c r="B93" s="132">
        <v>71035</v>
      </c>
      <c r="C93" s="57"/>
      <c r="D93" s="64" t="s">
        <v>65</v>
      </c>
      <c r="E93" s="60">
        <f>SUM(E95:E100)</f>
        <v>16050</v>
      </c>
      <c r="F93" s="60">
        <f>SUM(F95:F100)</f>
        <v>16050</v>
      </c>
      <c r="G93" s="55"/>
      <c r="H93" s="55"/>
    </row>
    <row r="94" spans="1:8" s="30" customFormat="1" ht="18" customHeight="1" hidden="1">
      <c r="A94" s="144"/>
      <c r="B94" s="136"/>
      <c r="C94" s="28"/>
      <c r="D94" s="13" t="s">
        <v>89</v>
      </c>
      <c r="E94" s="31" t="e">
        <f>SUM(F94,G94,#REF!)</f>
        <v>#REF!</v>
      </c>
      <c r="F94" s="29">
        <f>SUM(F98:F98)</f>
        <v>4000</v>
      </c>
      <c r="G94" s="29"/>
      <c r="H94" s="45"/>
    </row>
    <row r="95" spans="1:8" s="99" customFormat="1" ht="31.5" customHeight="1">
      <c r="A95" s="144"/>
      <c r="B95" s="130"/>
      <c r="C95" s="32">
        <v>4010</v>
      </c>
      <c r="D95" s="13" t="s">
        <v>12</v>
      </c>
      <c r="E95" s="31">
        <v>9120</v>
      </c>
      <c r="F95" s="31">
        <v>9120</v>
      </c>
      <c r="G95" s="29"/>
      <c r="H95" s="98"/>
    </row>
    <row r="96" spans="1:8" s="14" customFormat="1" ht="18" customHeight="1">
      <c r="A96" s="144"/>
      <c r="B96" s="130"/>
      <c r="C96" s="32">
        <v>4110</v>
      </c>
      <c r="D96" s="13" t="s">
        <v>14</v>
      </c>
      <c r="E96" s="31">
        <v>1400</v>
      </c>
      <c r="F96" s="31">
        <v>1400</v>
      </c>
      <c r="G96" s="29"/>
      <c r="H96" s="51"/>
    </row>
    <row r="97" spans="1:8" s="14" customFormat="1" ht="18" customHeight="1">
      <c r="A97" s="144"/>
      <c r="B97" s="130"/>
      <c r="C97" s="32">
        <v>4120</v>
      </c>
      <c r="D97" s="13" t="s">
        <v>15</v>
      </c>
      <c r="E97" s="31">
        <v>230</v>
      </c>
      <c r="F97" s="31">
        <v>230</v>
      </c>
      <c r="G97" s="29"/>
      <c r="H97" s="51"/>
    </row>
    <row r="98" spans="1:8" s="14" customFormat="1" ht="18" customHeight="1">
      <c r="A98" s="144"/>
      <c r="B98" s="130"/>
      <c r="C98" s="32">
        <v>4210</v>
      </c>
      <c r="D98" s="33" t="s">
        <v>9</v>
      </c>
      <c r="E98" s="31">
        <v>4000</v>
      </c>
      <c r="F98" s="31">
        <v>4000</v>
      </c>
      <c r="G98" s="29"/>
      <c r="H98" s="51"/>
    </row>
    <row r="99" spans="1:8" s="99" customFormat="1" ht="16.5" customHeight="1">
      <c r="A99" s="144"/>
      <c r="B99" s="130"/>
      <c r="C99" s="32">
        <v>4260</v>
      </c>
      <c r="D99" s="13" t="s">
        <v>16</v>
      </c>
      <c r="E99" s="31">
        <v>300</v>
      </c>
      <c r="F99" s="31">
        <v>300</v>
      </c>
      <c r="G99" s="29"/>
      <c r="H99" s="98"/>
    </row>
    <row r="100" spans="1:7" ht="18" customHeight="1">
      <c r="A100" s="144"/>
      <c r="B100" s="130"/>
      <c r="C100" s="32">
        <v>4300</v>
      </c>
      <c r="D100" s="13" t="s">
        <v>6</v>
      </c>
      <c r="E100" s="31">
        <v>1000</v>
      </c>
      <c r="F100" s="31">
        <v>1000</v>
      </c>
      <c r="G100" s="29"/>
    </row>
    <row r="101" spans="1:8" s="7" customFormat="1" ht="18" customHeight="1">
      <c r="A101" s="143" t="s">
        <v>131</v>
      </c>
      <c r="B101" s="132"/>
      <c r="C101" s="57"/>
      <c r="D101" s="64" t="s">
        <v>28</v>
      </c>
      <c r="E101" s="60">
        <f>E103+E115+E120+E155+E161</f>
        <v>1495122</v>
      </c>
      <c r="F101" s="60">
        <f>F103+F115+F120+F155+F161</f>
        <v>1445750</v>
      </c>
      <c r="G101" s="60">
        <f>G103+G115+G120+G155+G161</f>
        <v>49372</v>
      </c>
      <c r="H101" s="55"/>
    </row>
    <row r="102" spans="1:8" s="171" customFormat="1" ht="18" customHeight="1">
      <c r="A102" s="170"/>
      <c r="B102" s="168"/>
      <c r="C102" s="169"/>
      <c r="D102" s="166" t="s">
        <v>211</v>
      </c>
      <c r="E102" s="163">
        <f>E109+E110+E111+E127+E129+E130+E132+E133</f>
        <v>1191700</v>
      </c>
      <c r="F102" s="163">
        <f>F109+F110+F111+F127+F129+F130+F132+F133</f>
        <v>1147500</v>
      </c>
      <c r="G102" s="163">
        <f>G109+G110+G111+G127+G129+G130+G132+G133</f>
        <v>44200</v>
      </c>
      <c r="H102" s="164"/>
    </row>
    <row r="103" spans="1:8" s="7" customFormat="1" ht="18" customHeight="1">
      <c r="A103" s="143"/>
      <c r="B103" s="132">
        <v>75011</v>
      </c>
      <c r="C103" s="57"/>
      <c r="D103" s="64" t="s">
        <v>29</v>
      </c>
      <c r="E103" s="60">
        <f>SUM(E109:E114)</f>
        <v>49372</v>
      </c>
      <c r="F103" s="55"/>
      <c r="G103" s="55">
        <f>SUM(G109:G114)</f>
        <v>49372</v>
      </c>
      <c r="H103" s="55"/>
    </row>
    <row r="104" spans="1:8" s="19" customFormat="1" ht="18" customHeight="1" hidden="1">
      <c r="A104" s="144"/>
      <c r="B104" s="136"/>
      <c r="C104" s="28"/>
      <c r="D104" s="13" t="s">
        <v>86</v>
      </c>
      <c r="E104" s="31" t="e">
        <f>SUM(F104,G104,#REF!)</f>
        <v>#REF!</v>
      </c>
      <c r="F104" s="29"/>
      <c r="G104" s="29">
        <f>SUM(G106:G108)</f>
        <v>43280</v>
      </c>
      <c r="H104" s="42"/>
    </row>
    <row r="105" spans="1:8" s="19" customFormat="1" ht="18" customHeight="1" hidden="1">
      <c r="A105" s="144"/>
      <c r="B105" s="136"/>
      <c r="C105" s="28"/>
      <c r="D105" s="13" t="s">
        <v>4</v>
      </c>
      <c r="E105" s="31" t="e">
        <f>SUM(F105,G105,#REF!)</f>
        <v>#REF!</v>
      </c>
      <c r="F105" s="29"/>
      <c r="G105" s="29"/>
      <c r="H105" s="42"/>
    </row>
    <row r="106" spans="1:8" s="19" customFormat="1" ht="18" customHeight="1" hidden="1">
      <c r="A106" s="144"/>
      <c r="B106" s="136"/>
      <c r="C106" s="28"/>
      <c r="D106" s="13" t="s">
        <v>75</v>
      </c>
      <c r="E106" s="31" t="e">
        <f>SUM(F106,G106,#REF!)</f>
        <v>#REF!</v>
      </c>
      <c r="F106" s="29"/>
      <c r="G106" s="29">
        <f>SUM(G109)</f>
        <v>37510</v>
      </c>
      <c r="H106" s="42"/>
    </row>
    <row r="107" spans="1:8" s="19" customFormat="1" ht="18" customHeight="1" hidden="1">
      <c r="A107" s="144"/>
      <c r="B107" s="136"/>
      <c r="C107" s="28"/>
      <c r="D107" s="13" t="s">
        <v>76</v>
      </c>
      <c r="E107" s="31" t="e">
        <f>SUM(F107,G107,#REF!)</f>
        <v>#REF!</v>
      </c>
      <c r="F107" s="29"/>
      <c r="G107" s="29">
        <f>SUM(G110)</f>
        <v>5770</v>
      </c>
      <c r="H107" s="42"/>
    </row>
    <row r="108" spans="1:8" s="20" customFormat="1" ht="18" customHeight="1" hidden="1">
      <c r="A108" s="144"/>
      <c r="B108" s="136"/>
      <c r="C108" s="28"/>
      <c r="D108" s="13" t="s">
        <v>74</v>
      </c>
      <c r="E108" s="31" t="e">
        <f>SUM(F108,G108,#REF!)</f>
        <v>#REF!</v>
      </c>
      <c r="F108" s="29"/>
      <c r="G108" s="29"/>
      <c r="H108" s="44"/>
    </row>
    <row r="109" spans="1:8" s="85" customFormat="1" ht="33" customHeight="1">
      <c r="A109" s="144"/>
      <c r="B109" s="130"/>
      <c r="C109" s="32">
        <v>4010</v>
      </c>
      <c r="D109" s="13" t="s">
        <v>12</v>
      </c>
      <c r="E109" s="31">
        <v>37510</v>
      </c>
      <c r="F109" s="29"/>
      <c r="G109" s="31">
        <v>37510</v>
      </c>
      <c r="H109" s="80"/>
    </row>
    <row r="110" spans="1:8" s="85" customFormat="1" ht="18" customHeight="1">
      <c r="A110" s="144"/>
      <c r="B110" s="130"/>
      <c r="C110" s="32">
        <v>4110</v>
      </c>
      <c r="D110" s="13" t="s">
        <v>14</v>
      </c>
      <c r="E110" s="31">
        <v>5770</v>
      </c>
      <c r="F110" s="29"/>
      <c r="G110" s="31">
        <v>5770</v>
      </c>
      <c r="H110" s="80"/>
    </row>
    <row r="111" spans="1:8" s="85" customFormat="1" ht="18" customHeight="1">
      <c r="A111" s="144"/>
      <c r="B111" s="130"/>
      <c r="C111" s="32">
        <v>4120</v>
      </c>
      <c r="D111" s="33" t="s">
        <v>15</v>
      </c>
      <c r="E111" s="31">
        <v>920</v>
      </c>
      <c r="F111" s="29"/>
      <c r="G111" s="31">
        <v>920</v>
      </c>
      <c r="H111" s="80"/>
    </row>
    <row r="112" spans="1:8" s="85" customFormat="1" ht="18" customHeight="1">
      <c r="A112" s="144"/>
      <c r="B112" s="130"/>
      <c r="C112" s="32">
        <v>4210</v>
      </c>
      <c r="D112" s="33" t="s">
        <v>9</v>
      </c>
      <c r="E112" s="31">
        <v>1000</v>
      </c>
      <c r="F112" s="29"/>
      <c r="G112" s="31">
        <v>1000</v>
      </c>
      <c r="H112" s="80"/>
    </row>
    <row r="113" spans="1:8" s="85" customFormat="1" ht="18" customHeight="1">
      <c r="A113" s="144"/>
      <c r="B113" s="130"/>
      <c r="C113" s="32">
        <v>4300</v>
      </c>
      <c r="D113" s="13" t="s">
        <v>6</v>
      </c>
      <c r="E113" s="31">
        <v>3172</v>
      </c>
      <c r="F113" s="29"/>
      <c r="G113" s="31">
        <v>3172</v>
      </c>
      <c r="H113" s="80"/>
    </row>
    <row r="114" spans="1:8" s="85" customFormat="1" ht="33" customHeight="1">
      <c r="A114" s="144"/>
      <c r="B114" s="130"/>
      <c r="C114" s="32">
        <v>4750</v>
      </c>
      <c r="D114" s="13" t="s">
        <v>199</v>
      </c>
      <c r="E114" s="31">
        <v>1000</v>
      </c>
      <c r="F114" s="29"/>
      <c r="G114" s="29">
        <v>1000</v>
      </c>
      <c r="H114" s="80"/>
    </row>
    <row r="115" spans="1:8" s="85" customFormat="1" ht="18" customHeight="1">
      <c r="A115" s="144"/>
      <c r="B115" s="137">
        <v>75022</v>
      </c>
      <c r="C115" s="63"/>
      <c r="D115" s="64" t="s">
        <v>133</v>
      </c>
      <c r="E115" s="60">
        <f>SUM(E116:E119)</f>
        <v>73000</v>
      </c>
      <c r="F115" s="60">
        <f>SUM(F116:F119)</f>
        <v>73000</v>
      </c>
      <c r="G115" s="29"/>
      <c r="H115" s="80"/>
    </row>
    <row r="116" spans="1:8" s="85" customFormat="1" ht="31.5" customHeight="1">
      <c r="A116" s="144"/>
      <c r="B116" s="130"/>
      <c r="C116" s="28">
        <v>3030</v>
      </c>
      <c r="D116" s="13" t="s">
        <v>11</v>
      </c>
      <c r="E116" s="31">
        <v>70000</v>
      </c>
      <c r="F116" s="31">
        <v>70000</v>
      </c>
      <c r="G116" s="29"/>
      <c r="H116" s="80"/>
    </row>
    <row r="117" spans="1:8" s="85" customFormat="1" ht="18" customHeight="1">
      <c r="A117" s="144"/>
      <c r="B117" s="130"/>
      <c r="C117" s="32">
        <v>4210</v>
      </c>
      <c r="D117" s="33" t="s">
        <v>9</v>
      </c>
      <c r="E117" s="31">
        <v>1000</v>
      </c>
      <c r="F117" s="31">
        <v>1000</v>
      </c>
      <c r="G117" s="29"/>
      <c r="H117" s="80"/>
    </row>
    <row r="118" spans="1:8" s="85" customFormat="1" ht="18" customHeight="1">
      <c r="A118" s="144"/>
      <c r="B118" s="130"/>
      <c r="C118" s="32">
        <v>4300</v>
      </c>
      <c r="D118" s="13" t="s">
        <v>6</v>
      </c>
      <c r="E118" s="31">
        <v>1000</v>
      </c>
      <c r="F118" s="31">
        <v>1000</v>
      </c>
      <c r="G118" s="29"/>
      <c r="H118" s="80"/>
    </row>
    <row r="119" spans="1:7" ht="29.25" customHeight="1">
      <c r="A119" s="144"/>
      <c r="B119" s="130"/>
      <c r="C119" s="123">
        <v>4750</v>
      </c>
      <c r="D119" s="124" t="s">
        <v>200</v>
      </c>
      <c r="E119" s="31">
        <v>1000</v>
      </c>
      <c r="F119" s="31">
        <v>1000</v>
      </c>
      <c r="G119" s="29"/>
    </row>
    <row r="120" spans="1:8" s="2" customFormat="1" ht="33" customHeight="1">
      <c r="A120" s="143"/>
      <c r="B120" s="137">
        <v>75023</v>
      </c>
      <c r="C120" s="63"/>
      <c r="D120" s="68" t="s">
        <v>30</v>
      </c>
      <c r="E120" s="60">
        <f>E127+E129+E130+E132+E133+E141+E142+E143+E145+E146+E147+E148+E149+E150+E152+E153+E154</f>
        <v>1338250</v>
      </c>
      <c r="F120" s="60">
        <f>F127+F129+F130+F132+F133+F141+F142+F143+F145+F146+F147+F148+F149+F150+F152+F153+F154</f>
        <v>1338250</v>
      </c>
      <c r="G120" s="55"/>
      <c r="H120" s="55"/>
    </row>
    <row r="121" spans="1:8" s="21" customFormat="1" ht="18" customHeight="1" hidden="1">
      <c r="A121" s="144"/>
      <c r="B121" s="130"/>
      <c r="C121" s="32"/>
      <c r="D121" s="13" t="s">
        <v>86</v>
      </c>
      <c r="E121" s="31" t="e">
        <f>SUM(F121,G121,#REF!)</f>
        <v>#REF!</v>
      </c>
      <c r="F121" s="29" t="e">
        <f>SUM(F123+F124+#REF!)</f>
        <v>#REF!</v>
      </c>
      <c r="G121" s="29"/>
      <c r="H121" s="18"/>
    </row>
    <row r="122" spans="1:8" s="21" customFormat="1" ht="18" customHeight="1" hidden="1">
      <c r="A122" s="144"/>
      <c r="B122" s="130"/>
      <c r="C122" s="32"/>
      <c r="D122" s="13" t="s">
        <v>4</v>
      </c>
      <c r="E122" s="31" t="e">
        <f>SUM(F122,G122,#REF!)</f>
        <v>#REF!</v>
      </c>
      <c r="F122" s="29"/>
      <c r="G122" s="29"/>
      <c r="H122" s="18"/>
    </row>
    <row r="123" spans="1:8" s="21" customFormat="1" ht="18" customHeight="1" hidden="1">
      <c r="A123" s="144"/>
      <c r="B123" s="130"/>
      <c r="C123" s="32"/>
      <c r="D123" s="13" t="s">
        <v>75</v>
      </c>
      <c r="E123" s="31" t="e">
        <f>SUM(F123,G123,#REF!)</f>
        <v>#REF!</v>
      </c>
      <c r="F123" s="29" t="e">
        <f>SUM(F127:F128)</f>
        <v>#REF!</v>
      </c>
      <c r="G123" s="29"/>
      <c r="H123" s="18"/>
    </row>
    <row r="124" spans="1:8" s="21" customFormat="1" ht="14.25" customHeight="1" hidden="1">
      <c r="A124" s="144"/>
      <c r="B124" s="130"/>
      <c r="C124" s="32"/>
      <c r="D124" s="13" t="s">
        <v>76</v>
      </c>
      <c r="E124" s="31" t="e">
        <f>SUM(F124,G124,#REF!)</f>
        <v>#REF!</v>
      </c>
      <c r="F124" s="29">
        <f>SUM(F130:F130)</f>
        <v>149780</v>
      </c>
      <c r="G124" s="29"/>
      <c r="H124" s="18"/>
    </row>
    <row r="125" spans="1:8" ht="0.75" customHeight="1" hidden="1">
      <c r="A125" s="144"/>
      <c r="B125" s="130"/>
      <c r="C125" s="32">
        <v>3030</v>
      </c>
      <c r="D125" s="33" t="s">
        <v>11</v>
      </c>
      <c r="E125" s="31" t="e">
        <f>SUM(F125,G125,#REF!)</f>
        <v>#REF!</v>
      </c>
      <c r="F125" s="29"/>
      <c r="G125" s="29"/>
      <c r="H125" s="9"/>
    </row>
    <row r="126" spans="1:8" ht="0.75" customHeight="1">
      <c r="A126" s="144"/>
      <c r="B126" s="130"/>
      <c r="C126" s="32"/>
      <c r="D126" s="33"/>
      <c r="E126" s="31"/>
      <c r="F126" s="29"/>
      <c r="G126" s="29"/>
      <c r="H126" s="9"/>
    </row>
    <row r="127" spans="1:8" s="89" customFormat="1" ht="31.5" customHeight="1">
      <c r="A127" s="144"/>
      <c r="B127" s="136"/>
      <c r="C127" s="28">
        <v>4010</v>
      </c>
      <c r="D127" s="13" t="s">
        <v>12</v>
      </c>
      <c r="E127" s="31">
        <v>896260</v>
      </c>
      <c r="F127" s="31">
        <v>896260</v>
      </c>
      <c r="G127" s="29"/>
      <c r="H127" s="92"/>
    </row>
    <row r="128" spans="1:8" ht="18" customHeight="1" hidden="1">
      <c r="A128" s="144"/>
      <c r="B128" s="130"/>
      <c r="C128" s="28">
        <v>4040</v>
      </c>
      <c r="D128" s="13" t="s">
        <v>13</v>
      </c>
      <c r="E128" s="31" t="e">
        <f>SUM(F128,G128,#REF!)</f>
        <v>#REF!</v>
      </c>
      <c r="F128" s="31" t="e">
        <f>SUM(G128,H128,#REF!)</f>
        <v>#REF!</v>
      </c>
      <c r="G128" s="29"/>
      <c r="H128" s="9"/>
    </row>
    <row r="129" spans="1:8" ht="18" customHeight="1">
      <c r="A129" s="144"/>
      <c r="B129" s="130"/>
      <c r="C129" s="28">
        <v>4040</v>
      </c>
      <c r="D129" s="13" t="s">
        <v>13</v>
      </c>
      <c r="E129" s="31">
        <v>60601</v>
      </c>
      <c r="F129" s="31">
        <v>60601</v>
      </c>
      <c r="G129" s="29"/>
      <c r="H129" s="9"/>
    </row>
    <row r="130" spans="1:8" s="89" customFormat="1" ht="18" customHeight="1">
      <c r="A130" s="144"/>
      <c r="B130" s="136"/>
      <c r="C130" s="28">
        <v>4110</v>
      </c>
      <c r="D130" s="13" t="s">
        <v>14</v>
      </c>
      <c r="E130" s="31">
        <v>149780</v>
      </c>
      <c r="F130" s="31">
        <v>149780</v>
      </c>
      <c r="G130" s="29"/>
      <c r="H130" s="92"/>
    </row>
    <row r="131" spans="1:8" s="95" customFormat="1" ht="18" customHeight="1" hidden="1">
      <c r="A131" s="144"/>
      <c r="B131" s="136"/>
      <c r="C131" s="28">
        <v>4120</v>
      </c>
      <c r="D131" s="13" t="s">
        <v>15</v>
      </c>
      <c r="E131" s="31" t="e">
        <f>SUM(F131,G131,#REF!)</f>
        <v>#REF!</v>
      </c>
      <c r="F131" s="31" t="e">
        <f>SUM(G131,H131,#REF!)</f>
        <v>#REF!</v>
      </c>
      <c r="G131" s="29"/>
      <c r="H131" s="101"/>
    </row>
    <row r="132" spans="1:8" s="95" customFormat="1" ht="18" customHeight="1">
      <c r="A132" s="144"/>
      <c r="B132" s="136"/>
      <c r="C132" s="28">
        <v>4120</v>
      </c>
      <c r="D132" s="13" t="s">
        <v>15</v>
      </c>
      <c r="E132" s="31">
        <v>23859</v>
      </c>
      <c r="F132" s="31">
        <v>23859</v>
      </c>
      <c r="G132" s="29"/>
      <c r="H132" s="101"/>
    </row>
    <row r="133" spans="1:8" s="95" customFormat="1" ht="16.5" customHeight="1">
      <c r="A133" s="144"/>
      <c r="B133" s="136"/>
      <c r="C133" s="28">
        <v>4170</v>
      </c>
      <c r="D133" s="13" t="s">
        <v>123</v>
      </c>
      <c r="E133" s="31">
        <v>17000</v>
      </c>
      <c r="F133" s="31">
        <v>17000</v>
      </c>
      <c r="G133" s="29"/>
      <c r="H133" s="101"/>
    </row>
    <row r="134" spans="1:7" ht="15.75" customHeight="1" hidden="1">
      <c r="A134" s="144"/>
      <c r="B134" s="130"/>
      <c r="C134" s="32">
        <v>3030</v>
      </c>
      <c r="D134" s="33" t="s">
        <v>11</v>
      </c>
      <c r="E134" s="31" t="e">
        <f>SUM(F134,G134,#REF!)</f>
        <v>#REF!</v>
      </c>
      <c r="F134" s="31" t="e">
        <f>SUM(G134,#REF!,H134)</f>
        <v>#REF!</v>
      </c>
      <c r="G134" s="29"/>
    </row>
    <row r="135" spans="1:7" ht="15.75" customHeight="1" hidden="1">
      <c r="A135" s="144"/>
      <c r="B135" s="130"/>
      <c r="C135" s="32">
        <v>4010</v>
      </c>
      <c r="D135" s="13" t="s">
        <v>12</v>
      </c>
      <c r="E135" s="31" t="e">
        <f>SUM(F135,G135,#REF!)</f>
        <v>#REF!</v>
      </c>
      <c r="F135" s="31" t="e">
        <f>SUM(G135,#REF!,H135)</f>
        <v>#REF!</v>
      </c>
      <c r="G135" s="29"/>
    </row>
    <row r="136" spans="1:7" ht="16.5" customHeight="1" hidden="1">
      <c r="A136" s="144"/>
      <c r="B136" s="130"/>
      <c r="C136" s="32">
        <v>4040</v>
      </c>
      <c r="D136" s="13" t="s">
        <v>13</v>
      </c>
      <c r="E136" s="31" t="e">
        <f>SUM(F136,G136,#REF!)</f>
        <v>#REF!</v>
      </c>
      <c r="F136" s="31" t="e">
        <f>SUM(G136,#REF!,H136)</f>
        <v>#REF!</v>
      </c>
      <c r="G136" s="29"/>
    </row>
    <row r="137" spans="1:7" ht="16.5" customHeight="1" hidden="1">
      <c r="A137" s="144"/>
      <c r="B137" s="130"/>
      <c r="C137" s="32">
        <v>4100</v>
      </c>
      <c r="D137" s="13" t="s">
        <v>8</v>
      </c>
      <c r="E137" s="31" t="e">
        <f>SUM(F137,G137,#REF!)</f>
        <v>#REF!</v>
      </c>
      <c r="F137" s="31" t="e">
        <f>SUM(G137,#REF!,H137)</f>
        <v>#REF!</v>
      </c>
      <c r="G137" s="29"/>
    </row>
    <row r="138" spans="1:7" ht="16.5" customHeight="1" hidden="1">
      <c r="A138" s="144"/>
      <c r="B138" s="130"/>
      <c r="C138" s="32">
        <v>4110</v>
      </c>
      <c r="D138" s="13" t="s">
        <v>14</v>
      </c>
      <c r="E138" s="31" t="e">
        <f>SUM(F138,G138,#REF!)</f>
        <v>#REF!</v>
      </c>
      <c r="F138" s="31" t="e">
        <f>SUM(G138,#REF!,H138)</f>
        <v>#REF!</v>
      </c>
      <c r="G138" s="29"/>
    </row>
    <row r="139" spans="1:7" ht="16.5" customHeight="1" hidden="1">
      <c r="A139" s="144"/>
      <c r="B139" s="130"/>
      <c r="C139" s="32">
        <v>4120</v>
      </c>
      <c r="D139" s="13" t="s">
        <v>15</v>
      </c>
      <c r="E139" s="31" t="e">
        <f>SUM(F139,G139,#REF!)</f>
        <v>#REF!</v>
      </c>
      <c r="F139" s="31" t="e">
        <f>SUM(G139,#REF!,H139)</f>
        <v>#REF!</v>
      </c>
      <c r="G139" s="29"/>
    </row>
    <row r="140" spans="1:7" ht="32.25" customHeight="1" hidden="1">
      <c r="A140" s="144"/>
      <c r="B140" s="130"/>
      <c r="C140" s="32">
        <v>4140</v>
      </c>
      <c r="D140" s="13" t="s">
        <v>60</v>
      </c>
      <c r="E140" s="31" t="e">
        <f>SUM(F140,G140,#REF!)</f>
        <v>#REF!</v>
      </c>
      <c r="F140" s="31" t="e">
        <f>SUM(G140,#REF!,H140)</f>
        <v>#REF!</v>
      </c>
      <c r="G140" s="29"/>
    </row>
    <row r="141" spans="1:8" s="89" customFormat="1" ht="18" customHeight="1">
      <c r="A141" s="144"/>
      <c r="B141" s="136"/>
      <c r="C141" s="28">
        <v>4210</v>
      </c>
      <c r="D141" s="13" t="s">
        <v>9</v>
      </c>
      <c r="E141" s="31">
        <v>60000</v>
      </c>
      <c r="F141" s="31">
        <v>60000</v>
      </c>
      <c r="G141" s="29"/>
      <c r="H141" s="88"/>
    </row>
    <row r="142" spans="1:8" s="89" customFormat="1" ht="18" customHeight="1">
      <c r="A142" s="144"/>
      <c r="B142" s="136"/>
      <c r="C142" s="28">
        <v>4260</v>
      </c>
      <c r="D142" s="13" t="s">
        <v>16</v>
      </c>
      <c r="E142" s="31">
        <v>14500</v>
      </c>
      <c r="F142" s="31">
        <v>14500</v>
      </c>
      <c r="G142" s="29"/>
      <c r="H142" s="88"/>
    </row>
    <row r="143" spans="1:8" s="87" customFormat="1" ht="20.25" customHeight="1">
      <c r="A143" s="144"/>
      <c r="B143" s="130"/>
      <c r="C143" s="32">
        <v>4280</v>
      </c>
      <c r="D143" s="13" t="s">
        <v>59</v>
      </c>
      <c r="E143" s="31">
        <v>500</v>
      </c>
      <c r="F143" s="31">
        <v>500</v>
      </c>
      <c r="G143" s="29"/>
      <c r="H143" s="86"/>
    </row>
    <row r="144" spans="1:8" s="21" customFormat="1" ht="18" customHeight="1" hidden="1">
      <c r="A144" s="144"/>
      <c r="B144" s="130"/>
      <c r="C144" s="32"/>
      <c r="D144" s="33" t="s">
        <v>74</v>
      </c>
      <c r="E144" s="31" t="e">
        <f>SUM(F144,G144,#REF!)</f>
        <v>#REF!</v>
      </c>
      <c r="F144" s="31" t="e">
        <f>SUM(G144,#REF!,H144)</f>
        <v>#REF!</v>
      </c>
      <c r="G144" s="29"/>
      <c r="H144" s="46"/>
    </row>
    <row r="145" spans="1:8" s="89" customFormat="1" ht="18" customHeight="1">
      <c r="A145" s="144"/>
      <c r="B145" s="136"/>
      <c r="C145" s="28">
        <v>4300</v>
      </c>
      <c r="D145" s="13" t="s">
        <v>6</v>
      </c>
      <c r="E145" s="31">
        <v>58000</v>
      </c>
      <c r="F145" s="31">
        <v>58000</v>
      </c>
      <c r="G145" s="29"/>
      <c r="H145" s="88"/>
    </row>
    <row r="146" spans="1:8" s="89" customFormat="1" ht="33.75" customHeight="1">
      <c r="A146" s="144"/>
      <c r="B146" s="136"/>
      <c r="C146" s="28">
        <v>4350</v>
      </c>
      <c r="D146" s="13" t="s">
        <v>134</v>
      </c>
      <c r="E146" s="31">
        <v>4000</v>
      </c>
      <c r="F146" s="31">
        <v>4000</v>
      </c>
      <c r="G146" s="29"/>
      <c r="H146" s="88"/>
    </row>
    <row r="147" spans="1:8" s="89" customFormat="1" ht="47.25" customHeight="1">
      <c r="A147" s="144"/>
      <c r="B147" s="136"/>
      <c r="C147" s="28">
        <v>4360</v>
      </c>
      <c r="D147" s="13" t="s">
        <v>135</v>
      </c>
      <c r="E147" s="31">
        <v>6000</v>
      </c>
      <c r="F147" s="31">
        <v>6000</v>
      </c>
      <c r="G147" s="29"/>
      <c r="H147" s="88"/>
    </row>
    <row r="148" spans="1:8" s="89" customFormat="1" ht="45" customHeight="1">
      <c r="A148" s="144"/>
      <c r="B148" s="136"/>
      <c r="C148" s="28">
        <v>4370</v>
      </c>
      <c r="D148" s="13" t="s">
        <v>124</v>
      </c>
      <c r="E148" s="31">
        <v>23000</v>
      </c>
      <c r="F148" s="31">
        <v>23000</v>
      </c>
      <c r="G148" s="29"/>
      <c r="H148" s="88"/>
    </row>
    <row r="149" spans="1:7" ht="18" customHeight="1">
      <c r="A149" s="144"/>
      <c r="B149" s="130"/>
      <c r="C149" s="32">
        <v>4410</v>
      </c>
      <c r="D149" s="13" t="s">
        <v>17</v>
      </c>
      <c r="E149" s="31">
        <v>12000</v>
      </c>
      <c r="F149" s="31">
        <v>12000</v>
      </c>
      <c r="G149" s="29"/>
    </row>
    <row r="150" spans="1:8" s="89" customFormat="1" ht="18" customHeight="1">
      <c r="A150" s="144"/>
      <c r="B150" s="136"/>
      <c r="C150" s="28">
        <v>4430</v>
      </c>
      <c r="D150" s="13" t="s">
        <v>18</v>
      </c>
      <c r="E150" s="31">
        <v>1000</v>
      </c>
      <c r="F150" s="31">
        <v>1000</v>
      </c>
      <c r="G150" s="29"/>
      <c r="H150" s="88"/>
    </row>
    <row r="151" spans="1:8" s="21" customFormat="1" ht="18" customHeight="1" hidden="1">
      <c r="A151" s="144"/>
      <c r="B151" s="130"/>
      <c r="C151" s="32"/>
      <c r="D151" s="13" t="s">
        <v>77</v>
      </c>
      <c r="E151" s="31" t="e">
        <f>SUM(F151,G151,#REF!)</f>
        <v>#REF!</v>
      </c>
      <c r="F151" s="31" t="e">
        <f>SUM(G151,#REF!,H151)</f>
        <v>#REF!</v>
      </c>
      <c r="G151" s="29"/>
      <c r="H151" s="46"/>
    </row>
    <row r="152" spans="1:8" s="21" customFormat="1" ht="33.75" customHeight="1">
      <c r="A152" s="144"/>
      <c r="B152" s="130"/>
      <c r="C152" s="32">
        <v>4700</v>
      </c>
      <c r="D152" s="13" t="s">
        <v>136</v>
      </c>
      <c r="E152" s="31">
        <v>4550</v>
      </c>
      <c r="F152" s="31">
        <v>4550</v>
      </c>
      <c r="G152" s="29"/>
      <c r="H152" s="46"/>
    </row>
    <row r="153" spans="1:8" s="85" customFormat="1" ht="45" customHeight="1">
      <c r="A153" s="144"/>
      <c r="B153" s="130"/>
      <c r="C153" s="32">
        <v>4740</v>
      </c>
      <c r="D153" s="33" t="s">
        <v>137</v>
      </c>
      <c r="E153" s="31">
        <v>3900</v>
      </c>
      <c r="F153" s="31">
        <v>3900</v>
      </c>
      <c r="G153" s="29"/>
      <c r="H153" s="80"/>
    </row>
    <row r="154" spans="1:8" s="85" customFormat="1" ht="36.75" customHeight="1">
      <c r="A154" s="144"/>
      <c r="B154" s="130"/>
      <c r="C154" s="32">
        <v>4750</v>
      </c>
      <c r="D154" s="33" t="s">
        <v>132</v>
      </c>
      <c r="E154" s="31">
        <v>3300</v>
      </c>
      <c r="F154" s="31">
        <v>3300</v>
      </c>
      <c r="G154" s="29"/>
      <c r="H154" s="80"/>
    </row>
    <row r="155" spans="1:8" s="78" customFormat="1" ht="31.5" customHeight="1">
      <c r="A155" s="143"/>
      <c r="B155" s="137" t="s">
        <v>138</v>
      </c>
      <c r="C155" s="63"/>
      <c r="D155" s="68" t="s">
        <v>198</v>
      </c>
      <c r="E155" s="60">
        <f>SUM(E159:E160)</f>
        <v>25500</v>
      </c>
      <c r="F155" s="60">
        <f>SUM(F159:F160)</f>
        <v>25500</v>
      </c>
      <c r="G155" s="55"/>
      <c r="H155" s="55"/>
    </row>
    <row r="156" spans="1:8" s="19" customFormat="1" ht="18" customHeight="1" hidden="1">
      <c r="A156" s="144"/>
      <c r="B156" s="136"/>
      <c r="C156" s="28"/>
      <c r="D156" s="13" t="s">
        <v>86</v>
      </c>
      <c r="E156" s="31" t="e">
        <f>SUM(F156,G156,#REF!)</f>
        <v>#REF!</v>
      </c>
      <c r="F156" s="29">
        <f>SUM(F158)</f>
        <v>25500</v>
      </c>
      <c r="G156" s="29"/>
      <c r="H156" s="42"/>
    </row>
    <row r="157" spans="1:8" s="19" customFormat="1" ht="18" customHeight="1" hidden="1">
      <c r="A157" s="144"/>
      <c r="B157" s="136"/>
      <c r="C157" s="28"/>
      <c r="D157" s="13" t="s">
        <v>4</v>
      </c>
      <c r="E157" s="31" t="e">
        <f>SUM(F157,G157,#REF!)</f>
        <v>#REF!</v>
      </c>
      <c r="F157" s="29"/>
      <c r="G157" s="29"/>
      <c r="H157" s="42"/>
    </row>
    <row r="158" spans="1:8" s="19" customFormat="1" ht="18" customHeight="1" hidden="1">
      <c r="A158" s="144"/>
      <c r="B158" s="136"/>
      <c r="C158" s="28"/>
      <c r="D158" s="13" t="s">
        <v>74</v>
      </c>
      <c r="E158" s="31" t="e">
        <f>SUM(F158,G158,#REF!)</f>
        <v>#REF!</v>
      </c>
      <c r="F158" s="29">
        <f>SUM(F159:F160)</f>
        <v>25500</v>
      </c>
      <c r="G158" s="29"/>
      <c r="H158" s="42"/>
    </row>
    <row r="159" spans="1:8" s="100" customFormat="1" ht="21.75" customHeight="1">
      <c r="A159" s="144"/>
      <c r="B159" s="132"/>
      <c r="C159" s="32">
        <v>4210</v>
      </c>
      <c r="D159" s="33" t="s">
        <v>9</v>
      </c>
      <c r="E159" s="31">
        <v>2500</v>
      </c>
      <c r="F159" s="29">
        <v>2500</v>
      </c>
      <c r="G159" s="29"/>
      <c r="H159" s="88"/>
    </row>
    <row r="160" spans="1:8" s="85" customFormat="1" ht="18" customHeight="1">
      <c r="A160" s="144"/>
      <c r="B160" s="130"/>
      <c r="C160" s="32">
        <v>4300</v>
      </c>
      <c r="D160" s="13" t="s">
        <v>6</v>
      </c>
      <c r="E160" s="31">
        <v>23000</v>
      </c>
      <c r="F160" s="29">
        <v>23000</v>
      </c>
      <c r="G160" s="29"/>
      <c r="H160" s="80"/>
    </row>
    <row r="161" spans="1:8" s="7" customFormat="1" ht="30" customHeight="1">
      <c r="A161" s="143"/>
      <c r="B161" s="137">
        <v>75095</v>
      </c>
      <c r="C161" s="63"/>
      <c r="D161" s="64" t="s">
        <v>197</v>
      </c>
      <c r="E161" s="60">
        <f>SUM(E165:E167)</f>
        <v>9000</v>
      </c>
      <c r="F161" s="60">
        <f>SUM(F165:F167)</f>
        <v>9000</v>
      </c>
      <c r="G161" s="55"/>
      <c r="H161" s="38"/>
    </row>
    <row r="162" spans="1:8" s="19" customFormat="1" ht="0.75" customHeight="1" hidden="1">
      <c r="A162" s="144"/>
      <c r="B162" s="130"/>
      <c r="C162" s="32"/>
      <c r="D162" s="13" t="s">
        <v>86</v>
      </c>
      <c r="E162" s="31"/>
      <c r="F162" s="29"/>
      <c r="G162" s="29"/>
      <c r="H162" s="42"/>
    </row>
    <row r="163" spans="1:8" s="19" customFormat="1" ht="18" customHeight="1" hidden="1">
      <c r="A163" s="144"/>
      <c r="B163" s="130"/>
      <c r="C163" s="32"/>
      <c r="D163" s="13" t="s">
        <v>4</v>
      </c>
      <c r="E163" s="31"/>
      <c r="F163" s="29"/>
      <c r="G163" s="29"/>
      <c r="H163" s="42"/>
    </row>
    <row r="164" spans="1:8" s="19" customFormat="1" ht="18" customHeight="1" hidden="1">
      <c r="A164" s="144"/>
      <c r="B164" s="130"/>
      <c r="C164" s="32"/>
      <c r="D164" s="13" t="s">
        <v>74</v>
      </c>
      <c r="E164" s="31"/>
      <c r="F164" s="29"/>
      <c r="G164" s="29"/>
      <c r="H164" s="42"/>
    </row>
    <row r="165" spans="1:8" s="85" customFormat="1" ht="18" customHeight="1">
      <c r="A165" s="144"/>
      <c r="B165" s="130"/>
      <c r="C165" s="32">
        <v>4210</v>
      </c>
      <c r="D165" s="13" t="s">
        <v>9</v>
      </c>
      <c r="E165" s="31">
        <v>2000</v>
      </c>
      <c r="F165" s="31">
        <v>2000</v>
      </c>
      <c r="G165" s="29"/>
      <c r="H165" s="80"/>
    </row>
    <row r="166" spans="1:8" s="85" customFormat="1" ht="18" customHeight="1">
      <c r="A166" s="144"/>
      <c r="B166" s="130"/>
      <c r="C166" s="32">
        <v>4300</v>
      </c>
      <c r="D166" s="13" t="s">
        <v>6</v>
      </c>
      <c r="E166" s="31">
        <v>1000</v>
      </c>
      <c r="F166" s="31">
        <v>1000</v>
      </c>
      <c r="G166" s="29"/>
      <c r="H166" s="80"/>
    </row>
    <row r="167" spans="1:7" ht="18" customHeight="1">
      <c r="A167" s="144"/>
      <c r="B167" s="130"/>
      <c r="C167" s="32">
        <v>4430</v>
      </c>
      <c r="D167" s="13" t="s">
        <v>18</v>
      </c>
      <c r="E167" s="31">
        <v>6000</v>
      </c>
      <c r="F167" s="31">
        <v>6000</v>
      </c>
      <c r="G167" s="29"/>
    </row>
    <row r="168" spans="1:8" ht="62.25" customHeight="1">
      <c r="A168" s="145" t="s">
        <v>139</v>
      </c>
      <c r="B168" s="130"/>
      <c r="C168" s="32"/>
      <c r="D168" s="68" t="s">
        <v>188</v>
      </c>
      <c r="E168" s="116">
        <f>E169</f>
        <v>717</v>
      </c>
      <c r="F168" s="116"/>
      <c r="G168" s="116">
        <f>G169</f>
        <v>717</v>
      </c>
      <c r="H168" s="31">
        <f>H169</f>
        <v>0</v>
      </c>
    </row>
    <row r="169" spans="1:8" s="2" customFormat="1" ht="51.75" customHeight="1">
      <c r="A169" s="143"/>
      <c r="B169" s="137">
        <v>75101</v>
      </c>
      <c r="C169" s="63"/>
      <c r="D169" s="68" t="s">
        <v>189</v>
      </c>
      <c r="E169" s="60">
        <f>E173</f>
        <v>717</v>
      </c>
      <c r="F169" s="60"/>
      <c r="G169" s="60">
        <f>G173</f>
        <v>717</v>
      </c>
      <c r="H169" s="60">
        <f>H173</f>
        <v>0</v>
      </c>
    </row>
    <row r="170" spans="1:8" s="19" customFormat="1" ht="18" customHeight="1" hidden="1">
      <c r="A170" s="144"/>
      <c r="B170" s="136"/>
      <c r="C170" s="28"/>
      <c r="D170" s="13" t="s">
        <v>86</v>
      </c>
      <c r="E170" s="31" t="e">
        <f>SUM(F170,G170,#REF!)</f>
        <v>#REF!</v>
      </c>
      <c r="F170" s="29"/>
      <c r="G170" s="29">
        <f>SUM(G172)</f>
        <v>717</v>
      </c>
      <c r="H170" s="42"/>
    </row>
    <row r="171" spans="1:8" s="19" customFormat="1" ht="18" customHeight="1" hidden="1">
      <c r="A171" s="144"/>
      <c r="B171" s="136"/>
      <c r="C171" s="28"/>
      <c r="D171" s="13" t="s">
        <v>4</v>
      </c>
      <c r="E171" s="31" t="e">
        <f>SUM(F171,G171,#REF!)</f>
        <v>#REF!</v>
      </c>
      <c r="F171" s="29"/>
      <c r="G171" s="29"/>
      <c r="H171" s="42"/>
    </row>
    <row r="172" spans="1:8" s="19" customFormat="1" ht="18" customHeight="1" hidden="1">
      <c r="A172" s="144"/>
      <c r="B172" s="136"/>
      <c r="C172" s="28"/>
      <c r="D172" s="13" t="s">
        <v>74</v>
      </c>
      <c r="E172" s="31" t="e">
        <f>SUM(F172,G172,#REF!)</f>
        <v>#REF!</v>
      </c>
      <c r="F172" s="29"/>
      <c r="G172" s="29">
        <f>SUM(G173:G173)</f>
        <v>717</v>
      </c>
      <c r="H172" s="42"/>
    </row>
    <row r="173" spans="1:8" s="85" customFormat="1" ht="18" customHeight="1">
      <c r="A173" s="144"/>
      <c r="B173" s="130"/>
      <c r="C173" s="32">
        <v>4170</v>
      </c>
      <c r="D173" s="13" t="s">
        <v>123</v>
      </c>
      <c r="E173" s="31">
        <v>717</v>
      </c>
      <c r="F173" s="31"/>
      <c r="G173" s="31">
        <v>717</v>
      </c>
      <c r="H173" s="80"/>
    </row>
    <row r="174" spans="1:8" s="109" customFormat="1" ht="31.5" customHeight="1">
      <c r="A174" s="143" t="s">
        <v>140</v>
      </c>
      <c r="B174" s="137"/>
      <c r="C174" s="63"/>
      <c r="D174" s="64" t="s">
        <v>190</v>
      </c>
      <c r="E174" s="60">
        <f>E176+E196+E202+E213</f>
        <v>84300</v>
      </c>
      <c r="F174" s="60">
        <f>F176+F196+F202+F213</f>
        <v>83300</v>
      </c>
      <c r="G174" s="60">
        <f>G176+G196+G202+G213</f>
        <v>1000</v>
      </c>
      <c r="H174" s="108"/>
    </row>
    <row r="175" spans="1:8" s="179" customFormat="1" ht="18.75" customHeight="1">
      <c r="A175" s="172"/>
      <c r="B175" s="173"/>
      <c r="C175" s="174"/>
      <c r="D175" s="162" t="s">
        <v>212</v>
      </c>
      <c r="E175" s="167">
        <f>E183+E184+E185+E186+E203+E204+E205+E206</f>
        <v>26600</v>
      </c>
      <c r="F175" s="167">
        <f>F183+F184+F185+F186+F203+F204+F205+F206</f>
        <v>26600</v>
      </c>
      <c r="G175" s="167"/>
      <c r="H175" s="178"/>
    </row>
    <row r="176" spans="1:8" s="7" customFormat="1" ht="18" customHeight="1">
      <c r="A176" s="143"/>
      <c r="B176" s="132">
        <v>75412</v>
      </c>
      <c r="C176" s="57"/>
      <c r="D176" s="64" t="s">
        <v>32</v>
      </c>
      <c r="E176" s="60">
        <f>E182+E183+E184+E185+E186+E187+E188+E189+E190+E191+E195</f>
        <v>61500</v>
      </c>
      <c r="F176" s="60">
        <f>F182+F183+F184+F185+F186+F187+F188+F189+F190+F191+F195</f>
        <v>61500</v>
      </c>
      <c r="G176" s="55"/>
      <c r="H176" s="55"/>
    </row>
    <row r="177" spans="1:8" s="19" customFormat="1" ht="18" customHeight="1" hidden="1">
      <c r="A177" s="144"/>
      <c r="B177" s="136"/>
      <c r="C177" s="28"/>
      <c r="D177" s="13" t="s">
        <v>86</v>
      </c>
      <c r="E177" s="31" t="e">
        <f>SUM(F177,G177,#REF!)</f>
        <v>#REF!</v>
      </c>
      <c r="F177" s="29">
        <f>SUM(F179:F180)</f>
        <v>59300</v>
      </c>
      <c r="G177" s="29"/>
      <c r="H177" s="42"/>
    </row>
    <row r="178" spans="1:8" s="19" customFormat="1" ht="17.25" customHeight="1" hidden="1">
      <c r="A178" s="144"/>
      <c r="B178" s="136"/>
      <c r="C178" s="28"/>
      <c r="D178" s="13" t="s">
        <v>4</v>
      </c>
      <c r="E178" s="31" t="e">
        <f>SUM(F178,G178,#REF!)</f>
        <v>#REF!</v>
      </c>
      <c r="F178" s="29"/>
      <c r="G178" s="29"/>
      <c r="H178" s="42"/>
    </row>
    <row r="179" spans="1:8" s="22" customFormat="1" ht="17.25" customHeight="1" hidden="1">
      <c r="A179" s="144"/>
      <c r="B179" s="136"/>
      <c r="C179" s="28"/>
      <c r="D179" s="13" t="s">
        <v>78</v>
      </c>
      <c r="E179" s="31" t="e">
        <f>SUM(F179,G179,#REF!)</f>
        <v>#REF!</v>
      </c>
      <c r="F179" s="29">
        <f>SUM(F181)</f>
        <v>0</v>
      </c>
      <c r="G179" s="29"/>
      <c r="H179" s="48"/>
    </row>
    <row r="180" spans="1:8" s="19" customFormat="1" ht="16.5" customHeight="1" hidden="1">
      <c r="A180" s="144"/>
      <c r="B180" s="136"/>
      <c r="C180" s="28"/>
      <c r="D180" s="13" t="s">
        <v>74</v>
      </c>
      <c r="E180" s="31" t="e">
        <f>SUM(F180,G180,#REF!)</f>
        <v>#REF!</v>
      </c>
      <c r="F180" s="29">
        <f>SUM(F182:F191)</f>
        <v>59300</v>
      </c>
      <c r="G180" s="29"/>
      <c r="H180" s="42"/>
    </row>
    <row r="181" spans="1:8" s="12" customFormat="1" ht="1.5" customHeight="1" hidden="1">
      <c r="A181" s="144"/>
      <c r="B181" s="136"/>
      <c r="C181" s="32">
        <v>2820</v>
      </c>
      <c r="D181" s="33" t="s">
        <v>61</v>
      </c>
      <c r="E181" s="31" t="e">
        <f>SUM(F181,G181,#REF!)</f>
        <v>#REF!</v>
      </c>
      <c r="F181" s="29"/>
      <c r="G181" s="29"/>
      <c r="H181" s="43"/>
    </row>
    <row r="182" spans="1:8" s="89" customFormat="1" ht="33.75" customHeight="1">
      <c r="A182" s="144"/>
      <c r="B182" s="136"/>
      <c r="C182" s="32">
        <v>3020</v>
      </c>
      <c r="D182" s="13" t="s">
        <v>11</v>
      </c>
      <c r="E182" s="31">
        <v>13000</v>
      </c>
      <c r="F182" s="31">
        <v>13000</v>
      </c>
      <c r="G182" s="29"/>
      <c r="H182" s="88"/>
    </row>
    <row r="183" spans="1:8" s="89" customFormat="1" ht="30" customHeight="1">
      <c r="A183" s="144"/>
      <c r="B183" s="136"/>
      <c r="C183" s="32">
        <v>4010</v>
      </c>
      <c r="D183" s="13" t="s">
        <v>12</v>
      </c>
      <c r="E183" s="31">
        <v>10270</v>
      </c>
      <c r="F183" s="31">
        <v>10270</v>
      </c>
      <c r="G183" s="29"/>
      <c r="H183" s="88"/>
    </row>
    <row r="184" spans="1:8" s="89" customFormat="1" ht="18.75" customHeight="1">
      <c r="A184" s="144"/>
      <c r="B184" s="136"/>
      <c r="C184" s="32">
        <v>4040</v>
      </c>
      <c r="D184" s="13" t="s">
        <v>13</v>
      </c>
      <c r="E184" s="31">
        <v>1015</v>
      </c>
      <c r="F184" s="31">
        <v>1015</v>
      </c>
      <c r="G184" s="29"/>
      <c r="H184" s="88"/>
    </row>
    <row r="185" spans="1:8" s="89" customFormat="1" ht="18" customHeight="1">
      <c r="A185" s="144"/>
      <c r="B185" s="136"/>
      <c r="C185" s="32">
        <v>4110</v>
      </c>
      <c r="D185" s="13" t="s">
        <v>14</v>
      </c>
      <c r="E185" s="31">
        <v>1735</v>
      </c>
      <c r="F185" s="31">
        <v>1735</v>
      </c>
      <c r="G185" s="29"/>
      <c r="H185" s="88"/>
    </row>
    <row r="186" spans="1:8" s="89" customFormat="1" ht="15" customHeight="1">
      <c r="A186" s="144"/>
      <c r="B186" s="136"/>
      <c r="C186" s="32">
        <v>4120</v>
      </c>
      <c r="D186" s="13" t="s">
        <v>15</v>
      </c>
      <c r="E186" s="31">
        <v>280</v>
      </c>
      <c r="F186" s="31">
        <v>280</v>
      </c>
      <c r="G186" s="29"/>
      <c r="H186" s="88"/>
    </row>
    <row r="187" spans="1:8" s="89" customFormat="1" ht="17.25" customHeight="1">
      <c r="A187" s="144"/>
      <c r="B187" s="136"/>
      <c r="C187" s="28">
        <v>4210</v>
      </c>
      <c r="D187" s="13" t="s">
        <v>9</v>
      </c>
      <c r="E187" s="31">
        <v>20000</v>
      </c>
      <c r="F187" s="31">
        <v>20000</v>
      </c>
      <c r="G187" s="29"/>
      <c r="H187" s="88"/>
    </row>
    <row r="188" spans="1:8" s="89" customFormat="1" ht="17.25" customHeight="1">
      <c r="A188" s="144"/>
      <c r="B188" s="136"/>
      <c r="C188" s="28">
        <v>4260</v>
      </c>
      <c r="D188" s="13" t="s">
        <v>16</v>
      </c>
      <c r="E188" s="31">
        <v>2000</v>
      </c>
      <c r="F188" s="31">
        <v>2000</v>
      </c>
      <c r="G188" s="29"/>
      <c r="H188" s="88"/>
    </row>
    <row r="189" spans="1:8" s="91" customFormat="1" ht="17.25" customHeight="1">
      <c r="A189" s="144"/>
      <c r="B189" s="136"/>
      <c r="C189" s="28">
        <v>4280</v>
      </c>
      <c r="D189" s="13" t="s">
        <v>59</v>
      </c>
      <c r="E189" s="31">
        <v>1500</v>
      </c>
      <c r="F189" s="31">
        <v>1500</v>
      </c>
      <c r="G189" s="29"/>
      <c r="H189" s="90"/>
    </row>
    <row r="190" spans="1:8" s="89" customFormat="1" ht="17.25" customHeight="1">
      <c r="A190" s="144"/>
      <c r="B190" s="136"/>
      <c r="C190" s="28">
        <v>4300</v>
      </c>
      <c r="D190" s="13" t="s">
        <v>6</v>
      </c>
      <c r="E190" s="31">
        <v>7500</v>
      </c>
      <c r="F190" s="31">
        <v>7500</v>
      </c>
      <c r="G190" s="29"/>
      <c r="H190" s="88"/>
    </row>
    <row r="191" spans="1:8" s="89" customFormat="1" ht="18" customHeight="1">
      <c r="A191" s="144"/>
      <c r="B191" s="136"/>
      <c r="C191" s="28">
        <v>4430</v>
      </c>
      <c r="D191" s="13" t="s">
        <v>18</v>
      </c>
      <c r="E191" s="31">
        <v>2000</v>
      </c>
      <c r="F191" s="31">
        <v>2000</v>
      </c>
      <c r="G191" s="29"/>
      <c r="H191" s="88"/>
    </row>
    <row r="192" spans="1:8" s="17" customFormat="1" ht="16.5" hidden="1">
      <c r="A192" s="144"/>
      <c r="B192" s="130"/>
      <c r="C192" s="32"/>
      <c r="D192" s="13" t="s">
        <v>77</v>
      </c>
      <c r="E192" s="31" t="e">
        <f>SUM(F192,G192,#REF!)</f>
        <v>#REF!</v>
      </c>
      <c r="F192" s="31" t="e">
        <f>SUM(G192,#REF!,H192)</f>
        <v>#REF!</v>
      </c>
      <c r="G192" s="29"/>
      <c r="H192" s="41"/>
    </row>
    <row r="193" spans="1:7" ht="17.25" customHeight="1" hidden="1">
      <c r="A193" s="144"/>
      <c r="B193" s="130"/>
      <c r="C193" s="32">
        <v>6050</v>
      </c>
      <c r="D193" s="13" t="s">
        <v>5</v>
      </c>
      <c r="E193" s="31" t="e">
        <f>SUM(F193,G193,#REF!)</f>
        <v>#REF!</v>
      </c>
      <c r="F193" s="31" t="e">
        <f>SUM(G193,#REF!,H193)</f>
        <v>#REF!</v>
      </c>
      <c r="G193" s="29"/>
    </row>
    <row r="194" spans="1:7" ht="17.25" customHeight="1" hidden="1">
      <c r="A194" s="144"/>
      <c r="B194" s="130"/>
      <c r="C194" s="32">
        <v>6060</v>
      </c>
      <c r="D194" s="13" t="s">
        <v>21</v>
      </c>
      <c r="E194" s="31" t="e">
        <f>SUM(F194,G194,#REF!)</f>
        <v>#REF!</v>
      </c>
      <c r="F194" s="31" t="e">
        <f>SUM(G194,#REF!,H194)</f>
        <v>#REF!</v>
      </c>
      <c r="G194" s="29"/>
    </row>
    <row r="195" spans="1:7" ht="17.25" customHeight="1">
      <c r="A195" s="144"/>
      <c r="B195" s="130"/>
      <c r="C195" s="32">
        <v>4480</v>
      </c>
      <c r="D195" s="13" t="s">
        <v>20</v>
      </c>
      <c r="E195" s="31">
        <v>2200</v>
      </c>
      <c r="F195" s="31">
        <v>2200</v>
      </c>
      <c r="G195" s="29"/>
    </row>
    <row r="196" spans="1:8" s="7" customFormat="1" ht="18" customHeight="1">
      <c r="A196" s="142"/>
      <c r="B196" s="132">
        <v>75414</v>
      </c>
      <c r="C196" s="57"/>
      <c r="D196" s="64" t="s">
        <v>33</v>
      </c>
      <c r="E196" s="60">
        <f>SUM(E200:E201)</f>
        <v>1000</v>
      </c>
      <c r="F196" s="60"/>
      <c r="G196" s="60">
        <f>SUM(G200:G201)</f>
        <v>1000</v>
      </c>
      <c r="H196" s="60"/>
    </row>
    <row r="197" spans="1:8" s="19" customFormat="1" ht="18" customHeight="1" hidden="1">
      <c r="A197" s="144"/>
      <c r="B197" s="136"/>
      <c r="C197" s="28"/>
      <c r="D197" s="13" t="s">
        <v>73</v>
      </c>
      <c r="E197" s="31" t="e">
        <f>SUM(F197,G197,#REF!)</f>
        <v>#REF!</v>
      </c>
      <c r="F197" s="29"/>
      <c r="G197" s="29"/>
      <c r="H197" s="42"/>
    </row>
    <row r="198" spans="1:8" s="19" customFormat="1" ht="18" customHeight="1" hidden="1">
      <c r="A198" s="144"/>
      <c r="B198" s="136"/>
      <c r="C198" s="28"/>
      <c r="D198" s="13" t="s">
        <v>4</v>
      </c>
      <c r="E198" s="31" t="e">
        <f>SUM(F198,G198,#REF!)</f>
        <v>#REF!</v>
      </c>
      <c r="F198" s="29"/>
      <c r="G198" s="29"/>
      <c r="H198" s="42"/>
    </row>
    <row r="199" spans="1:8" s="19" customFormat="1" ht="18" customHeight="1" hidden="1">
      <c r="A199" s="144"/>
      <c r="B199" s="136"/>
      <c r="C199" s="28"/>
      <c r="D199" s="13" t="s">
        <v>74</v>
      </c>
      <c r="E199" s="31" t="e">
        <f>SUM(F199,G199,#REF!)</f>
        <v>#REF!</v>
      </c>
      <c r="F199" s="29"/>
      <c r="G199" s="29"/>
      <c r="H199" s="42"/>
    </row>
    <row r="200" spans="1:8" s="19" customFormat="1" ht="18" customHeight="1">
      <c r="A200" s="146"/>
      <c r="B200" s="136"/>
      <c r="C200" s="28">
        <v>4210</v>
      </c>
      <c r="D200" s="13" t="s">
        <v>34</v>
      </c>
      <c r="E200" s="31">
        <v>700</v>
      </c>
      <c r="F200" s="31"/>
      <c r="G200" s="31">
        <v>700</v>
      </c>
      <c r="H200" s="42"/>
    </row>
    <row r="201" spans="1:8" s="19" customFormat="1" ht="30" customHeight="1">
      <c r="A201" s="146"/>
      <c r="B201" s="136"/>
      <c r="C201" s="28">
        <v>4750</v>
      </c>
      <c r="D201" s="13" t="s">
        <v>132</v>
      </c>
      <c r="E201" s="31">
        <v>300</v>
      </c>
      <c r="F201" s="29"/>
      <c r="G201" s="31">
        <v>300</v>
      </c>
      <c r="H201" s="42"/>
    </row>
    <row r="202" spans="1:8" s="19" customFormat="1" ht="16.5" customHeight="1">
      <c r="A202" s="146"/>
      <c r="B202" s="138" t="s">
        <v>141</v>
      </c>
      <c r="C202" s="28"/>
      <c r="D202" s="115" t="s">
        <v>142</v>
      </c>
      <c r="E202" s="116">
        <f>E203+E204+E205+E206+E210+E211+E212</f>
        <v>16800</v>
      </c>
      <c r="F202" s="116">
        <f>F203+F204+F205+F206+F210+F211+F212</f>
        <v>16800</v>
      </c>
      <c r="G202" s="31"/>
      <c r="H202" s="42"/>
    </row>
    <row r="203" spans="1:8" s="85" customFormat="1" ht="18" customHeight="1">
      <c r="A203" s="146"/>
      <c r="B203" s="130"/>
      <c r="C203" s="32">
        <v>4040</v>
      </c>
      <c r="D203" s="13" t="s">
        <v>13</v>
      </c>
      <c r="E203" s="31">
        <v>650</v>
      </c>
      <c r="F203" s="31">
        <v>650</v>
      </c>
      <c r="G203" s="31"/>
      <c r="H203" s="80"/>
    </row>
    <row r="204" spans="1:8" s="85" customFormat="1" ht="20.25" customHeight="1">
      <c r="A204" s="146"/>
      <c r="B204" s="130"/>
      <c r="C204" s="32">
        <v>4110</v>
      </c>
      <c r="D204" s="33" t="s">
        <v>14</v>
      </c>
      <c r="E204" s="31">
        <v>100</v>
      </c>
      <c r="F204" s="31">
        <v>100</v>
      </c>
      <c r="G204" s="31"/>
      <c r="H204" s="80"/>
    </row>
    <row r="205" spans="1:7" ht="18" customHeight="1">
      <c r="A205" s="144"/>
      <c r="B205" s="130"/>
      <c r="C205" s="32">
        <v>4120</v>
      </c>
      <c r="D205" s="13" t="s">
        <v>15</v>
      </c>
      <c r="E205" s="31">
        <v>20</v>
      </c>
      <c r="F205" s="31">
        <v>20</v>
      </c>
      <c r="G205" s="29"/>
    </row>
    <row r="206" spans="1:8" s="7" customFormat="1" ht="18.75" customHeight="1">
      <c r="A206" s="143"/>
      <c r="B206" s="148"/>
      <c r="C206" s="118">
        <v>4170</v>
      </c>
      <c r="D206" s="33" t="s">
        <v>123</v>
      </c>
      <c r="E206" s="147">
        <v>12530</v>
      </c>
      <c r="F206" s="147">
        <v>12530</v>
      </c>
      <c r="G206" s="149"/>
      <c r="H206" s="55"/>
    </row>
    <row r="207" spans="1:8" s="19" customFormat="1" ht="18" customHeight="1" hidden="1">
      <c r="A207" s="144"/>
      <c r="B207" s="136"/>
      <c r="C207" s="28"/>
      <c r="D207" s="13" t="s">
        <v>73</v>
      </c>
      <c r="E207" s="31" t="e">
        <f>SUM(F207,G207,#REF!)</f>
        <v>#REF!</v>
      </c>
      <c r="F207" s="31" t="e">
        <f>SUM(G207,#REF!,H207)</f>
        <v>#REF!</v>
      </c>
      <c r="G207" s="29"/>
      <c r="H207" s="42"/>
    </row>
    <row r="208" spans="1:8" s="19" customFormat="1" ht="18" customHeight="1" hidden="1">
      <c r="A208" s="144"/>
      <c r="B208" s="136"/>
      <c r="C208" s="28"/>
      <c r="D208" s="13" t="s">
        <v>4</v>
      </c>
      <c r="E208" s="31" t="e">
        <f>SUM(F208,G208,#REF!)</f>
        <v>#REF!</v>
      </c>
      <c r="F208" s="31" t="e">
        <f>SUM(G208,#REF!,H208)</f>
        <v>#REF!</v>
      </c>
      <c r="G208" s="29"/>
      <c r="H208" s="42"/>
    </row>
    <row r="209" spans="1:8" s="19" customFormat="1" ht="18" customHeight="1" hidden="1">
      <c r="A209" s="144"/>
      <c r="B209" s="136"/>
      <c r="C209" s="28"/>
      <c r="D209" s="13" t="s">
        <v>74</v>
      </c>
      <c r="E209" s="31" t="e">
        <f>SUM(F209,G209,#REF!)</f>
        <v>#REF!</v>
      </c>
      <c r="F209" s="31" t="e">
        <f>SUM(G209,#REF!,H209)</f>
        <v>#REF!</v>
      </c>
      <c r="G209" s="29"/>
      <c r="H209" s="42"/>
    </row>
    <row r="210" spans="1:8" s="85" customFormat="1" ht="18" customHeight="1">
      <c r="A210" s="146"/>
      <c r="B210" s="130"/>
      <c r="C210" s="32">
        <v>4210</v>
      </c>
      <c r="D210" s="13" t="s">
        <v>9</v>
      </c>
      <c r="E210" s="31">
        <v>1500</v>
      </c>
      <c r="F210" s="31">
        <v>1500</v>
      </c>
      <c r="G210" s="29"/>
      <c r="H210" s="80"/>
    </row>
    <row r="211" spans="1:8" s="85" customFormat="1" ht="47.25" customHeight="1">
      <c r="A211" s="146"/>
      <c r="B211" s="130"/>
      <c r="C211" s="32">
        <v>4740</v>
      </c>
      <c r="D211" s="13" t="s">
        <v>137</v>
      </c>
      <c r="E211" s="31">
        <v>200</v>
      </c>
      <c r="F211" s="31">
        <v>200</v>
      </c>
      <c r="G211" s="29"/>
      <c r="H211" s="80"/>
    </row>
    <row r="212" spans="1:8" s="85" customFormat="1" ht="33" customHeight="1">
      <c r="A212" s="146"/>
      <c r="B212" s="130"/>
      <c r="C212" s="32">
        <v>4750</v>
      </c>
      <c r="D212" s="13" t="s">
        <v>132</v>
      </c>
      <c r="E212" s="31">
        <v>1800</v>
      </c>
      <c r="F212" s="31">
        <v>1800</v>
      </c>
      <c r="G212" s="29"/>
      <c r="H212" s="80"/>
    </row>
    <row r="213" spans="1:8" s="85" customFormat="1" ht="18" customHeight="1">
      <c r="A213" s="146"/>
      <c r="B213" s="137">
        <v>75495</v>
      </c>
      <c r="C213" s="32"/>
      <c r="D213" s="115" t="s">
        <v>7</v>
      </c>
      <c r="E213" s="116">
        <f>E216</f>
        <v>5000</v>
      </c>
      <c r="F213" s="116">
        <f>F216</f>
        <v>5000</v>
      </c>
      <c r="G213" s="29"/>
      <c r="H213" s="80"/>
    </row>
    <row r="214" spans="1:8" s="21" customFormat="1" ht="17.25" customHeight="1" hidden="1">
      <c r="A214" s="144"/>
      <c r="B214" s="130"/>
      <c r="C214" s="32"/>
      <c r="D214" s="13" t="s">
        <v>77</v>
      </c>
      <c r="E214" s="31" t="e">
        <f>SUM(F214,G214,#REF!)</f>
        <v>#REF!</v>
      </c>
      <c r="F214" s="29"/>
      <c r="G214" s="29"/>
      <c r="H214" s="54"/>
    </row>
    <row r="215" spans="1:8" s="85" customFormat="1" ht="32.25" customHeight="1" hidden="1">
      <c r="A215" s="144"/>
      <c r="B215" s="130"/>
      <c r="C215" s="32">
        <v>6060</v>
      </c>
      <c r="D215" s="13" t="s">
        <v>21</v>
      </c>
      <c r="E215" s="31" t="e">
        <f>SUM(F215,G215,#REF!)</f>
        <v>#REF!</v>
      </c>
      <c r="F215" s="29"/>
      <c r="G215" s="29"/>
      <c r="H215" s="80"/>
    </row>
    <row r="216" spans="1:8" s="12" customFormat="1" ht="18" customHeight="1">
      <c r="A216" s="144"/>
      <c r="B216" s="136"/>
      <c r="C216" s="32">
        <v>4210</v>
      </c>
      <c r="D216" s="13" t="s">
        <v>9</v>
      </c>
      <c r="E216" s="31">
        <v>5000</v>
      </c>
      <c r="F216" s="29">
        <v>5000</v>
      </c>
      <c r="G216" s="29"/>
      <c r="H216" s="43"/>
    </row>
    <row r="217" spans="1:8" s="14" customFormat="1" ht="63.75" customHeight="1">
      <c r="A217" s="143" t="s">
        <v>143</v>
      </c>
      <c r="B217" s="139"/>
      <c r="C217" s="110"/>
      <c r="D217" s="188" t="s">
        <v>96</v>
      </c>
      <c r="E217" s="60">
        <f>E218</f>
        <v>17000</v>
      </c>
      <c r="F217" s="60">
        <f>F218</f>
        <v>17000</v>
      </c>
      <c r="G217" s="55"/>
      <c r="H217" s="55"/>
    </row>
    <row r="218" spans="1:8" s="14" customFormat="1" ht="47.25" customHeight="1">
      <c r="A218" s="143"/>
      <c r="B218" s="137">
        <v>75647</v>
      </c>
      <c r="C218" s="57"/>
      <c r="D218" s="64" t="s">
        <v>191</v>
      </c>
      <c r="E218" s="60">
        <f>SUM(E219:E220)</f>
        <v>17000</v>
      </c>
      <c r="F218" s="60">
        <f>SUM(F219:F220)</f>
        <v>17000</v>
      </c>
      <c r="G218" s="55"/>
      <c r="H218" s="108"/>
    </row>
    <row r="219" spans="1:8" s="14" customFormat="1" ht="30" customHeight="1">
      <c r="A219" s="144"/>
      <c r="B219" s="136"/>
      <c r="C219" s="28">
        <v>4100</v>
      </c>
      <c r="D219" s="13" t="s">
        <v>8</v>
      </c>
      <c r="E219" s="31">
        <v>15000</v>
      </c>
      <c r="F219" s="31">
        <v>15000</v>
      </c>
      <c r="G219" s="29"/>
      <c r="H219" s="51"/>
    </row>
    <row r="220" spans="1:8" s="14" customFormat="1" ht="18" customHeight="1">
      <c r="A220" s="144"/>
      <c r="B220" s="136"/>
      <c r="C220" s="28">
        <v>4300</v>
      </c>
      <c r="D220" s="13" t="s">
        <v>6</v>
      </c>
      <c r="E220" s="31">
        <v>2000</v>
      </c>
      <c r="F220" s="31">
        <v>2000</v>
      </c>
      <c r="G220" s="29"/>
      <c r="H220" s="51"/>
    </row>
    <row r="221" spans="1:8" s="78" customFormat="1" ht="18" customHeight="1">
      <c r="A221" s="143" t="s">
        <v>159</v>
      </c>
      <c r="B221" s="132"/>
      <c r="C221" s="57"/>
      <c r="D221" s="64" t="s">
        <v>35</v>
      </c>
      <c r="E221" s="60">
        <f>E222</f>
        <v>200000</v>
      </c>
      <c r="F221" s="55">
        <f>SUM(F222)</f>
        <v>200000</v>
      </c>
      <c r="G221" s="55"/>
      <c r="H221" s="77"/>
    </row>
    <row r="222" spans="1:8" s="23" customFormat="1" ht="63" customHeight="1">
      <c r="A222" s="143"/>
      <c r="B222" s="137">
        <v>75702</v>
      </c>
      <c r="C222" s="63"/>
      <c r="D222" s="68" t="s">
        <v>192</v>
      </c>
      <c r="E222" s="60">
        <f>E226</f>
        <v>200000</v>
      </c>
      <c r="F222" s="60">
        <f>F226</f>
        <v>200000</v>
      </c>
      <c r="G222" s="55"/>
      <c r="H222" s="55"/>
    </row>
    <row r="223" spans="1:8" s="19" customFormat="1" ht="18" customHeight="1" hidden="1">
      <c r="A223" s="144"/>
      <c r="B223" s="136"/>
      <c r="C223" s="28"/>
      <c r="D223" s="13" t="s">
        <v>87</v>
      </c>
      <c r="E223" s="31" t="e">
        <f>SUM(F223,G223,#REF!)</f>
        <v>#REF!</v>
      </c>
      <c r="F223" s="29" t="e">
        <f>SUM(F225)</f>
        <v>#REF!</v>
      </c>
      <c r="G223" s="29" t="e">
        <f>SUM(G225)</f>
        <v>#REF!</v>
      </c>
      <c r="H223" s="42"/>
    </row>
    <row r="224" spans="1:8" s="19" customFormat="1" ht="18.75" customHeight="1" hidden="1">
      <c r="A224" s="144"/>
      <c r="B224" s="136"/>
      <c r="C224" s="28"/>
      <c r="D224" s="13" t="s">
        <v>4</v>
      </c>
      <c r="E224" s="31" t="e">
        <f>SUM(F224,G224,#REF!)</f>
        <v>#REF!</v>
      </c>
      <c r="F224" s="29"/>
      <c r="G224" s="29"/>
      <c r="H224" s="42"/>
    </row>
    <row r="225" spans="1:8" s="19" customFormat="1" ht="17.25" customHeight="1" hidden="1">
      <c r="A225" s="146"/>
      <c r="B225" s="136"/>
      <c r="C225" s="28"/>
      <c r="D225" s="13" t="s">
        <v>74</v>
      </c>
      <c r="E225" s="31" t="e">
        <f>SUM(F225,G225,#REF!)</f>
        <v>#REF!</v>
      </c>
      <c r="F225" s="31" t="e">
        <f>SUM(F226+#REF!)</f>
        <v>#REF!</v>
      </c>
      <c r="G225" s="31" t="e">
        <f>SUM(G226+#REF!)</f>
        <v>#REF!</v>
      </c>
      <c r="H225" s="53"/>
    </row>
    <row r="226" spans="1:8" s="85" customFormat="1" ht="59.25" customHeight="1">
      <c r="A226" s="144"/>
      <c r="B226" s="130"/>
      <c r="C226" s="32">
        <v>8070</v>
      </c>
      <c r="D226" s="33" t="s">
        <v>36</v>
      </c>
      <c r="E226" s="31">
        <v>200000</v>
      </c>
      <c r="F226" s="31">
        <v>200000</v>
      </c>
      <c r="G226" s="29"/>
      <c r="H226" s="80"/>
    </row>
    <row r="227" spans="1:8" s="7" customFormat="1" ht="18" customHeight="1">
      <c r="A227" s="143" t="s">
        <v>144</v>
      </c>
      <c r="B227" s="132"/>
      <c r="C227" s="57"/>
      <c r="D227" s="64" t="s">
        <v>37</v>
      </c>
      <c r="E227" s="55">
        <f>E228</f>
        <v>19000</v>
      </c>
      <c r="F227" s="55">
        <f>SUM(F228)</f>
        <v>19000</v>
      </c>
      <c r="G227" s="55"/>
      <c r="H227" s="55"/>
    </row>
    <row r="228" spans="1:8" s="7" customFormat="1" ht="18" customHeight="1">
      <c r="A228" s="143"/>
      <c r="B228" s="132">
        <v>75818</v>
      </c>
      <c r="C228" s="57"/>
      <c r="D228" s="64" t="s">
        <v>38</v>
      </c>
      <c r="E228" s="190">
        <f>E231</f>
        <v>19000</v>
      </c>
      <c r="F228" s="190">
        <f>F231</f>
        <v>19000</v>
      </c>
      <c r="G228" s="55"/>
      <c r="H228" s="56"/>
    </row>
    <row r="229" spans="1:8" s="19" customFormat="1" ht="18" customHeight="1" hidden="1">
      <c r="A229" s="144"/>
      <c r="B229" s="136"/>
      <c r="C229" s="28"/>
      <c r="D229" s="13" t="s">
        <v>73</v>
      </c>
      <c r="E229" s="29" t="e">
        <f>SUM(F229,G229,#REF!)</f>
        <v>#REF!</v>
      </c>
      <c r="F229" s="29">
        <f>SUM(F232:F232)</f>
        <v>17000</v>
      </c>
      <c r="G229" s="29"/>
      <c r="H229" s="42"/>
    </row>
    <row r="230" spans="1:8" s="19" customFormat="1" ht="17.25" customHeight="1" hidden="1">
      <c r="A230" s="144"/>
      <c r="B230" s="136"/>
      <c r="C230" s="28"/>
      <c r="D230" s="13" t="s">
        <v>4</v>
      </c>
      <c r="E230" s="29" t="e">
        <f>SUM(F230,G230,#REF!)</f>
        <v>#REF!</v>
      </c>
      <c r="F230" s="29"/>
      <c r="G230" s="29"/>
      <c r="H230" s="42"/>
    </row>
    <row r="231" spans="1:8" s="85" customFormat="1" ht="17.25" customHeight="1">
      <c r="A231" s="144"/>
      <c r="B231" s="130"/>
      <c r="C231" s="32">
        <v>4810</v>
      </c>
      <c r="D231" s="13" t="s">
        <v>203</v>
      </c>
      <c r="E231" s="29">
        <f>SUM(E232:E233)</f>
        <v>19000</v>
      </c>
      <c r="F231" s="29">
        <f>SUM(F232:F233)</f>
        <v>19000</v>
      </c>
      <c r="G231" s="29"/>
      <c r="H231" s="92"/>
    </row>
    <row r="232" spans="1:8" s="93" customFormat="1" ht="16.5" customHeight="1">
      <c r="A232" s="144"/>
      <c r="B232" s="130"/>
      <c r="C232" s="32"/>
      <c r="D232" s="156" t="s">
        <v>204</v>
      </c>
      <c r="E232" s="154">
        <v>17000</v>
      </c>
      <c r="F232" s="154">
        <v>17000</v>
      </c>
      <c r="G232" s="29"/>
      <c r="H232" s="79"/>
    </row>
    <row r="233" spans="1:8" s="93" customFormat="1" ht="31.5" customHeight="1">
      <c r="A233" s="144"/>
      <c r="B233" s="130"/>
      <c r="C233" s="32"/>
      <c r="D233" s="156" t="s">
        <v>205</v>
      </c>
      <c r="E233" s="155">
        <v>2000</v>
      </c>
      <c r="F233" s="155">
        <v>2000</v>
      </c>
      <c r="G233" s="29"/>
      <c r="H233" s="79"/>
    </row>
    <row r="234" spans="1:8" s="7" customFormat="1" ht="18" customHeight="1">
      <c r="A234" s="143" t="s">
        <v>145</v>
      </c>
      <c r="B234" s="132"/>
      <c r="C234" s="57"/>
      <c r="D234" s="64" t="s">
        <v>39</v>
      </c>
      <c r="E234" s="60">
        <f>E236+E266+E295+E328+E341+E356+E366+E318</f>
        <v>3109300</v>
      </c>
      <c r="F234" s="60">
        <f>F236+F266+F295+F328+F341+F356+F366+F318</f>
        <v>3109300</v>
      </c>
      <c r="G234" s="55"/>
      <c r="H234" s="55"/>
    </row>
    <row r="235" spans="1:8" s="7" customFormat="1" ht="13.5" customHeight="1">
      <c r="A235" s="143"/>
      <c r="B235" s="132"/>
      <c r="C235" s="57"/>
      <c r="D235" s="162" t="s">
        <v>211</v>
      </c>
      <c r="E235" s="167">
        <f>E244+E245+E246+E247+E273+E274+E275+E276+E301+E302+E303+E304+E319+E320+E321+E322+E329+E330+E331+E332+E357+E358+E359+E360</f>
        <v>2478550</v>
      </c>
      <c r="F235" s="167">
        <f>F244+F245+F246+F247+F273+F274+F275+F276+F301+F302+F303+F304+F319+F320+F321+F322+F329+F330+F331+F332+F357+F358+F359+F360</f>
        <v>2478550</v>
      </c>
      <c r="G235" s="55"/>
      <c r="H235" s="165"/>
    </row>
    <row r="236" spans="1:8" s="7" customFormat="1" ht="18" customHeight="1">
      <c r="A236" s="143"/>
      <c r="B236" s="132">
        <v>80101</v>
      </c>
      <c r="C236" s="57"/>
      <c r="D236" s="64" t="s">
        <v>40</v>
      </c>
      <c r="E236" s="60">
        <f>SUM(E244:E265)</f>
        <v>1632945</v>
      </c>
      <c r="F236" s="60">
        <f>SUM(F244:F265)</f>
        <v>1632945</v>
      </c>
      <c r="G236" s="55"/>
      <c r="H236" s="38"/>
    </row>
    <row r="237" spans="1:8" s="19" customFormat="1" ht="18" customHeight="1" hidden="1">
      <c r="A237" s="144"/>
      <c r="B237" s="136"/>
      <c r="C237" s="28"/>
      <c r="D237" s="13" t="s">
        <v>86</v>
      </c>
      <c r="E237" s="31" t="e">
        <f>SUM(F237,G237,#REF!)</f>
        <v>#REF!</v>
      </c>
      <c r="F237" s="29" t="e">
        <f>SUM(F239:F241,F253:F254)</f>
        <v>#REF!</v>
      </c>
      <c r="G237" s="29"/>
      <c r="H237" s="42"/>
    </row>
    <row r="238" spans="1:8" s="19" customFormat="1" ht="18" customHeight="1" hidden="1">
      <c r="A238" s="144"/>
      <c r="B238" s="136"/>
      <c r="C238" s="28"/>
      <c r="D238" s="13" t="s">
        <v>4</v>
      </c>
      <c r="E238" s="31" t="e">
        <f>SUM(F238,G238,#REF!)</f>
        <v>#REF!</v>
      </c>
      <c r="F238" s="29"/>
      <c r="G238" s="29"/>
      <c r="H238" s="42"/>
    </row>
    <row r="239" spans="1:8" s="19" customFormat="1" ht="18" customHeight="1" hidden="1">
      <c r="A239" s="144"/>
      <c r="B239" s="136"/>
      <c r="C239" s="28"/>
      <c r="D239" s="13" t="s">
        <v>78</v>
      </c>
      <c r="E239" s="31" t="e">
        <f>SUM(F239,G239,#REF!)</f>
        <v>#REF!</v>
      </c>
      <c r="F239" s="29" t="e">
        <f>SUM(#REF!)</f>
        <v>#REF!</v>
      </c>
      <c r="G239" s="29"/>
      <c r="H239" s="42"/>
    </row>
    <row r="240" spans="1:8" s="19" customFormat="1" ht="18" customHeight="1" hidden="1">
      <c r="A240" s="144"/>
      <c r="B240" s="136"/>
      <c r="C240" s="28"/>
      <c r="D240" s="13" t="s">
        <v>75</v>
      </c>
      <c r="E240" s="31" t="e">
        <f>SUM(F240,G240,#REF!)</f>
        <v>#REF!</v>
      </c>
      <c r="F240" s="29">
        <f>SUM(F244+F245)</f>
        <v>1104133</v>
      </c>
      <c r="G240" s="29"/>
      <c r="H240" s="42"/>
    </row>
    <row r="241" spans="1:8" s="19" customFormat="1" ht="18" customHeight="1" hidden="1">
      <c r="A241" s="144"/>
      <c r="B241" s="136"/>
      <c r="C241" s="28"/>
      <c r="D241" s="13" t="s">
        <v>76</v>
      </c>
      <c r="E241" s="31" t="e">
        <f>SUM(F241,G241,#REF!)</f>
        <v>#REF!</v>
      </c>
      <c r="F241" s="29">
        <f>SUM(F246+F247)</f>
        <v>196867</v>
      </c>
      <c r="G241" s="29"/>
      <c r="H241" s="42"/>
    </row>
    <row r="242" spans="1:8" s="100" customFormat="1" ht="18" customHeight="1" hidden="1">
      <c r="A242" s="144"/>
      <c r="B242" s="136"/>
      <c r="C242" s="28">
        <v>3030</v>
      </c>
      <c r="D242" s="75" t="s">
        <v>11</v>
      </c>
      <c r="E242" s="31"/>
      <c r="F242" s="31"/>
      <c r="G242" s="29"/>
      <c r="H242" s="88"/>
    </row>
    <row r="243" spans="1:8" s="84" customFormat="1" ht="16.5" customHeight="1" hidden="1">
      <c r="A243" s="144"/>
      <c r="B243" s="130"/>
      <c r="C243" s="32">
        <v>3240</v>
      </c>
      <c r="D243" s="76" t="s">
        <v>64</v>
      </c>
      <c r="E243" s="31"/>
      <c r="F243" s="31"/>
      <c r="G243" s="29"/>
      <c r="H243" s="80"/>
    </row>
    <row r="244" spans="1:8" s="89" customFormat="1" ht="32.25" customHeight="1">
      <c r="A244" s="144"/>
      <c r="B244" s="136"/>
      <c r="C244" s="28">
        <v>4010</v>
      </c>
      <c r="D244" s="13" t="s">
        <v>12</v>
      </c>
      <c r="E244" s="31">
        <v>1037133</v>
      </c>
      <c r="F244" s="31">
        <v>1037133</v>
      </c>
      <c r="G244" s="29"/>
      <c r="H244" s="88"/>
    </row>
    <row r="245" spans="1:8" s="89" customFormat="1" ht="18" customHeight="1">
      <c r="A245" s="144"/>
      <c r="B245" s="136"/>
      <c r="C245" s="28">
        <v>4040</v>
      </c>
      <c r="D245" s="13" t="s">
        <v>13</v>
      </c>
      <c r="E245" s="31">
        <v>67000</v>
      </c>
      <c r="F245" s="31">
        <v>67000</v>
      </c>
      <c r="G245" s="29"/>
      <c r="H245" s="88"/>
    </row>
    <row r="246" spans="1:8" s="89" customFormat="1" ht="18" customHeight="1">
      <c r="A246" s="144"/>
      <c r="B246" s="136"/>
      <c r="C246" s="28">
        <v>4110</v>
      </c>
      <c r="D246" s="13" t="s">
        <v>14</v>
      </c>
      <c r="E246" s="31">
        <v>169816</v>
      </c>
      <c r="F246" s="31">
        <v>169816</v>
      </c>
      <c r="G246" s="29"/>
      <c r="H246" s="88"/>
    </row>
    <row r="247" spans="1:8" s="89" customFormat="1" ht="18" customHeight="1">
      <c r="A247" s="144"/>
      <c r="B247" s="136"/>
      <c r="C247" s="28">
        <v>4120</v>
      </c>
      <c r="D247" s="13" t="s">
        <v>15</v>
      </c>
      <c r="E247" s="31">
        <v>27051</v>
      </c>
      <c r="F247" s="31">
        <v>27051</v>
      </c>
      <c r="G247" s="29"/>
      <c r="H247" s="88"/>
    </row>
    <row r="248" spans="1:8" s="89" customFormat="1" ht="18" customHeight="1">
      <c r="A248" s="144"/>
      <c r="B248" s="136"/>
      <c r="C248" s="28">
        <v>4210</v>
      </c>
      <c r="D248" s="75" t="s">
        <v>9</v>
      </c>
      <c r="E248" s="31">
        <v>193485</v>
      </c>
      <c r="F248" s="31">
        <v>193485</v>
      </c>
      <c r="G248" s="29"/>
      <c r="H248" s="88"/>
    </row>
    <row r="249" spans="1:8" s="85" customFormat="1" ht="33.75" customHeight="1">
      <c r="A249" s="144"/>
      <c r="B249" s="130"/>
      <c r="C249" s="32">
        <v>4240</v>
      </c>
      <c r="D249" s="76" t="s">
        <v>55</v>
      </c>
      <c r="E249" s="31">
        <v>4000</v>
      </c>
      <c r="F249" s="31">
        <v>4000</v>
      </c>
      <c r="G249" s="29"/>
      <c r="H249" s="80"/>
    </row>
    <row r="250" spans="1:8" s="89" customFormat="1" ht="18" customHeight="1">
      <c r="A250" s="144"/>
      <c r="B250" s="136"/>
      <c r="C250" s="28">
        <v>4260</v>
      </c>
      <c r="D250" s="75" t="s">
        <v>16</v>
      </c>
      <c r="E250" s="31">
        <v>30000</v>
      </c>
      <c r="F250" s="31">
        <v>30000</v>
      </c>
      <c r="G250" s="29"/>
      <c r="H250" s="88"/>
    </row>
    <row r="251" spans="1:8" s="91" customFormat="1" ht="18" customHeight="1">
      <c r="A251" s="144"/>
      <c r="B251" s="136"/>
      <c r="C251" s="28">
        <v>4270</v>
      </c>
      <c r="D251" s="13" t="s">
        <v>3</v>
      </c>
      <c r="E251" s="31">
        <v>5000</v>
      </c>
      <c r="F251" s="31">
        <v>5000</v>
      </c>
      <c r="G251" s="29"/>
      <c r="H251" s="90"/>
    </row>
    <row r="252" spans="1:8" s="91" customFormat="1" ht="18" customHeight="1">
      <c r="A252" s="144"/>
      <c r="B252" s="136"/>
      <c r="C252" s="28">
        <v>4280</v>
      </c>
      <c r="D252" s="13" t="s">
        <v>59</v>
      </c>
      <c r="E252" s="31">
        <v>1000</v>
      </c>
      <c r="F252" s="31">
        <v>1000</v>
      </c>
      <c r="G252" s="29"/>
      <c r="H252" s="90"/>
    </row>
    <row r="253" spans="1:8" s="16" customFormat="1" ht="18.75" customHeight="1">
      <c r="A253" s="144"/>
      <c r="B253" s="130"/>
      <c r="C253" s="28">
        <v>4300</v>
      </c>
      <c r="D253" s="75" t="s">
        <v>6</v>
      </c>
      <c r="E253" s="31">
        <v>25000</v>
      </c>
      <c r="F253" s="31">
        <v>25000</v>
      </c>
      <c r="G253" s="29"/>
      <c r="H253" s="40"/>
    </row>
    <row r="254" spans="1:8" s="19" customFormat="1" ht="18" customHeight="1" hidden="1">
      <c r="A254" s="144"/>
      <c r="B254" s="136"/>
      <c r="C254" s="107"/>
      <c r="D254" s="13" t="s">
        <v>74</v>
      </c>
      <c r="E254" s="31"/>
      <c r="F254" s="31"/>
      <c r="G254" s="29"/>
      <c r="H254" s="18"/>
    </row>
    <row r="255" spans="1:8" s="89" customFormat="1" ht="32.25" customHeight="1">
      <c r="A255" s="144"/>
      <c r="B255" s="136"/>
      <c r="C255" s="28">
        <v>4350</v>
      </c>
      <c r="D255" s="13" t="s">
        <v>134</v>
      </c>
      <c r="E255" s="31">
        <v>1800</v>
      </c>
      <c r="F255" s="31">
        <v>1800</v>
      </c>
      <c r="G255" s="29"/>
      <c r="H255" s="88"/>
    </row>
    <row r="256" spans="1:8" s="89" customFormat="1" ht="45.75" customHeight="1">
      <c r="A256" s="144"/>
      <c r="B256" s="136"/>
      <c r="C256" s="28">
        <v>4360</v>
      </c>
      <c r="D256" s="13" t="s">
        <v>135</v>
      </c>
      <c r="E256" s="31">
        <v>1200</v>
      </c>
      <c r="F256" s="31">
        <v>1200</v>
      </c>
      <c r="G256" s="29"/>
      <c r="H256" s="88"/>
    </row>
    <row r="257" spans="1:8" s="89" customFormat="1" ht="45.75" customHeight="1">
      <c r="A257" s="144"/>
      <c r="B257" s="136"/>
      <c r="C257" s="28">
        <v>4370</v>
      </c>
      <c r="D257" s="13" t="s">
        <v>124</v>
      </c>
      <c r="E257" s="31">
        <v>6000</v>
      </c>
      <c r="F257" s="31">
        <v>6000</v>
      </c>
      <c r="G257" s="29"/>
      <c r="H257" s="88"/>
    </row>
    <row r="258" spans="1:8" s="89" customFormat="1" ht="18" customHeight="1">
      <c r="A258" s="144"/>
      <c r="B258" s="136"/>
      <c r="C258" s="28">
        <v>4410</v>
      </c>
      <c r="D258" s="75" t="s">
        <v>17</v>
      </c>
      <c r="E258" s="31">
        <v>4800</v>
      </c>
      <c r="F258" s="31">
        <v>4800</v>
      </c>
      <c r="G258" s="29"/>
      <c r="H258" s="88"/>
    </row>
    <row r="259" spans="1:8" s="89" customFormat="1" ht="18" customHeight="1">
      <c r="A259" s="144"/>
      <c r="B259" s="136"/>
      <c r="C259" s="28">
        <v>4430</v>
      </c>
      <c r="D259" s="75" t="s">
        <v>18</v>
      </c>
      <c r="E259" s="31">
        <v>1500</v>
      </c>
      <c r="F259" s="31">
        <v>1500</v>
      </c>
      <c r="G259" s="29"/>
      <c r="H259" s="88"/>
    </row>
    <row r="260" spans="1:8" s="85" customFormat="1" ht="32.25" customHeight="1">
      <c r="A260" s="144"/>
      <c r="B260" s="130"/>
      <c r="C260" s="32">
        <v>4440</v>
      </c>
      <c r="D260" s="33" t="s">
        <v>19</v>
      </c>
      <c r="E260" s="31">
        <v>55460</v>
      </c>
      <c r="F260" s="31">
        <v>55460</v>
      </c>
      <c r="G260" s="29"/>
      <c r="H260" s="80"/>
    </row>
    <row r="261" spans="1:8" s="17" customFormat="1" ht="18" customHeight="1" hidden="1">
      <c r="A261" s="144"/>
      <c r="B261" s="130"/>
      <c r="C261" s="32"/>
      <c r="D261" s="33" t="s">
        <v>77</v>
      </c>
      <c r="E261" s="31"/>
      <c r="F261" s="31"/>
      <c r="G261" s="29"/>
      <c r="H261" s="41"/>
    </row>
    <row r="262" spans="1:7" ht="16.5" customHeight="1">
      <c r="A262" s="144"/>
      <c r="B262" s="130"/>
      <c r="C262" s="32">
        <v>4480</v>
      </c>
      <c r="D262" s="33" t="s">
        <v>20</v>
      </c>
      <c r="E262" s="31">
        <v>200</v>
      </c>
      <c r="F262" s="31">
        <v>200</v>
      </c>
      <c r="G262" s="29"/>
    </row>
    <row r="263" spans="1:7" ht="32.25" customHeight="1">
      <c r="A263" s="144"/>
      <c r="B263" s="130"/>
      <c r="C263" s="32">
        <v>4700</v>
      </c>
      <c r="D263" s="13" t="s">
        <v>136</v>
      </c>
      <c r="E263" s="31">
        <v>500</v>
      </c>
      <c r="F263" s="31">
        <v>500</v>
      </c>
      <c r="G263" s="29"/>
    </row>
    <row r="264" spans="1:7" ht="51" customHeight="1">
      <c r="A264" s="144"/>
      <c r="B264" s="130"/>
      <c r="C264" s="32">
        <v>4740</v>
      </c>
      <c r="D264" s="33" t="s">
        <v>137</v>
      </c>
      <c r="E264" s="31">
        <v>1000</v>
      </c>
      <c r="F264" s="31">
        <v>1000</v>
      </c>
      <c r="G264" s="29"/>
    </row>
    <row r="265" spans="1:7" ht="34.5" customHeight="1">
      <c r="A265" s="144"/>
      <c r="B265" s="130"/>
      <c r="C265" s="32">
        <v>4750</v>
      </c>
      <c r="D265" s="33" t="s">
        <v>183</v>
      </c>
      <c r="E265" s="31">
        <v>1000</v>
      </c>
      <c r="F265" s="31">
        <v>1000</v>
      </c>
      <c r="G265" s="29"/>
    </row>
    <row r="266" spans="1:8" s="7" customFormat="1" ht="15.75" customHeight="1">
      <c r="A266" s="142"/>
      <c r="B266" s="132">
        <v>80104</v>
      </c>
      <c r="C266" s="57"/>
      <c r="D266" s="64" t="s">
        <v>105</v>
      </c>
      <c r="E266" s="60">
        <f>SUM(E272:E293)</f>
        <v>479000</v>
      </c>
      <c r="F266" s="60">
        <f>SUM(F272:F293)</f>
        <v>479000</v>
      </c>
      <c r="G266" s="60"/>
      <c r="H266" s="52"/>
    </row>
    <row r="267" spans="1:8" s="19" customFormat="1" ht="0.75" customHeight="1" hidden="1">
      <c r="A267" s="144"/>
      <c r="B267" s="136"/>
      <c r="C267" s="28"/>
      <c r="D267" s="13" t="s">
        <v>86</v>
      </c>
      <c r="E267" s="31" t="e">
        <f>SUM(F267,G267,#REF!)</f>
        <v>#REF!</v>
      </c>
      <c r="F267" s="29">
        <f>SUM(F269:F270,F283:F284)</f>
        <v>388650</v>
      </c>
      <c r="G267" s="29"/>
      <c r="H267" s="42"/>
    </row>
    <row r="268" spans="1:8" s="19" customFormat="1" ht="18" customHeight="1" hidden="1">
      <c r="A268" s="144"/>
      <c r="B268" s="136"/>
      <c r="C268" s="28"/>
      <c r="D268" s="13" t="s">
        <v>4</v>
      </c>
      <c r="E268" s="31" t="e">
        <f>SUM(F268,G268,#REF!)</f>
        <v>#REF!</v>
      </c>
      <c r="F268" s="29"/>
      <c r="G268" s="29"/>
      <c r="H268" s="42"/>
    </row>
    <row r="269" spans="1:8" s="19" customFormat="1" ht="18" customHeight="1" hidden="1">
      <c r="A269" s="144"/>
      <c r="B269" s="136"/>
      <c r="C269" s="28"/>
      <c r="D269" s="13" t="s">
        <v>75</v>
      </c>
      <c r="E269" s="31" t="e">
        <f>SUM(F269,G269,#REF!)</f>
        <v>#REF!</v>
      </c>
      <c r="F269" s="29">
        <f>SUM(F273:F274)</f>
        <v>329840</v>
      </c>
      <c r="G269" s="29"/>
      <c r="H269" s="42"/>
    </row>
    <row r="270" spans="1:8" s="19" customFormat="1" ht="18" customHeight="1" hidden="1">
      <c r="A270" s="144"/>
      <c r="B270" s="136"/>
      <c r="C270" s="28"/>
      <c r="D270" s="13" t="s">
        <v>76</v>
      </c>
      <c r="E270" s="31" t="e">
        <f>SUM(F270,G270,#REF!)</f>
        <v>#REF!</v>
      </c>
      <c r="F270" s="29">
        <f>SUM(F275:F276)</f>
        <v>58810</v>
      </c>
      <c r="G270" s="29"/>
      <c r="H270" s="42"/>
    </row>
    <row r="271" spans="1:7" ht="30.75" customHeight="1" hidden="1">
      <c r="A271" s="144"/>
      <c r="B271" s="130"/>
      <c r="C271" s="32">
        <v>3020</v>
      </c>
      <c r="D271" s="76" t="s">
        <v>10</v>
      </c>
      <c r="E271" s="31" t="e">
        <f>SUM(F271,G271,#REF!)</f>
        <v>#REF!</v>
      </c>
      <c r="F271" s="29"/>
      <c r="G271" s="29"/>
    </row>
    <row r="272" spans="1:7" ht="75" customHeight="1">
      <c r="A272" s="144"/>
      <c r="B272" s="130"/>
      <c r="C272" s="28">
        <v>2310</v>
      </c>
      <c r="D272" s="124" t="s">
        <v>206</v>
      </c>
      <c r="E272" s="31">
        <v>26000</v>
      </c>
      <c r="F272" s="31">
        <v>26000</v>
      </c>
      <c r="G272" s="29"/>
    </row>
    <row r="273" spans="1:8" s="100" customFormat="1" ht="30.75" customHeight="1">
      <c r="A273" s="144"/>
      <c r="B273" s="136"/>
      <c r="C273" s="28">
        <v>4010</v>
      </c>
      <c r="D273" s="13" t="s">
        <v>12</v>
      </c>
      <c r="E273" s="31">
        <v>306890</v>
      </c>
      <c r="F273" s="31">
        <v>306890</v>
      </c>
      <c r="G273" s="29"/>
      <c r="H273" s="88"/>
    </row>
    <row r="274" spans="1:8" s="89" customFormat="1" ht="18" customHeight="1">
      <c r="A274" s="144"/>
      <c r="B274" s="136"/>
      <c r="C274" s="28">
        <v>4040</v>
      </c>
      <c r="D274" s="13" t="s">
        <v>13</v>
      </c>
      <c r="E274" s="31">
        <v>22950</v>
      </c>
      <c r="F274" s="31">
        <v>22950</v>
      </c>
      <c r="G274" s="29"/>
      <c r="H274" s="88"/>
    </row>
    <row r="275" spans="1:8" s="89" customFormat="1" ht="18" customHeight="1">
      <c r="A275" s="144"/>
      <c r="B275" s="136"/>
      <c r="C275" s="28">
        <v>4110</v>
      </c>
      <c r="D275" s="13" t="s">
        <v>14</v>
      </c>
      <c r="E275" s="31">
        <v>50730</v>
      </c>
      <c r="F275" s="31">
        <v>50730</v>
      </c>
      <c r="G275" s="29"/>
      <c r="H275" s="88"/>
    </row>
    <row r="276" spans="1:8" s="89" customFormat="1" ht="18" customHeight="1">
      <c r="A276" s="144"/>
      <c r="B276" s="136"/>
      <c r="C276" s="28">
        <v>4120</v>
      </c>
      <c r="D276" s="13" t="s">
        <v>15</v>
      </c>
      <c r="E276" s="31">
        <v>8080</v>
      </c>
      <c r="F276" s="31">
        <v>8080</v>
      </c>
      <c r="G276" s="29"/>
      <c r="H276" s="88"/>
    </row>
    <row r="277" spans="1:8" s="85" customFormat="1" ht="18" customHeight="1" hidden="1">
      <c r="A277" s="144"/>
      <c r="B277" s="130"/>
      <c r="C277" s="32">
        <v>4140</v>
      </c>
      <c r="D277" s="13" t="s">
        <v>60</v>
      </c>
      <c r="E277" s="31"/>
      <c r="F277" s="31"/>
      <c r="G277" s="29"/>
      <c r="H277" s="80"/>
    </row>
    <row r="278" spans="1:8" s="89" customFormat="1" ht="18" customHeight="1">
      <c r="A278" s="144"/>
      <c r="B278" s="136"/>
      <c r="C278" s="28">
        <v>4210</v>
      </c>
      <c r="D278" s="75" t="s">
        <v>9</v>
      </c>
      <c r="E278" s="31">
        <v>15300</v>
      </c>
      <c r="F278" s="31">
        <v>15300</v>
      </c>
      <c r="G278" s="29"/>
      <c r="H278" s="88"/>
    </row>
    <row r="279" spans="1:8" s="85" customFormat="1" ht="31.5" customHeight="1">
      <c r="A279" s="144"/>
      <c r="B279" s="130"/>
      <c r="C279" s="32">
        <v>4240</v>
      </c>
      <c r="D279" s="76" t="s">
        <v>55</v>
      </c>
      <c r="E279" s="31">
        <v>10000</v>
      </c>
      <c r="F279" s="31">
        <v>10000</v>
      </c>
      <c r="G279" s="29"/>
      <c r="H279" s="80"/>
    </row>
    <row r="280" spans="1:8" s="89" customFormat="1" ht="18" customHeight="1">
      <c r="A280" s="144"/>
      <c r="B280" s="136"/>
      <c r="C280" s="28">
        <v>4260</v>
      </c>
      <c r="D280" s="75" t="s">
        <v>16</v>
      </c>
      <c r="E280" s="31">
        <v>3500</v>
      </c>
      <c r="F280" s="31">
        <v>3500</v>
      </c>
      <c r="G280" s="29"/>
      <c r="H280" s="88"/>
    </row>
    <row r="281" spans="1:8" s="89" customFormat="1" ht="17.25" customHeight="1">
      <c r="A281" s="144"/>
      <c r="B281" s="136"/>
      <c r="C281" s="28">
        <v>4270</v>
      </c>
      <c r="D281" s="13" t="s">
        <v>3</v>
      </c>
      <c r="E281" s="31">
        <v>2000</v>
      </c>
      <c r="F281" s="31">
        <v>2000</v>
      </c>
      <c r="G281" s="29"/>
      <c r="H281" s="88"/>
    </row>
    <row r="282" spans="1:8" s="12" customFormat="1" ht="18" customHeight="1" hidden="1">
      <c r="A282" s="144"/>
      <c r="B282" s="136"/>
      <c r="C282" s="28"/>
      <c r="D282" s="13" t="s">
        <v>4</v>
      </c>
      <c r="E282" s="31"/>
      <c r="F282" s="31"/>
      <c r="G282" s="29"/>
      <c r="H282" s="43"/>
    </row>
    <row r="283" spans="1:8" s="16" customFormat="1" ht="32.25" customHeight="1" hidden="1">
      <c r="A283" s="144"/>
      <c r="B283" s="130"/>
      <c r="C283" s="32"/>
      <c r="D283" s="33" t="s">
        <v>99</v>
      </c>
      <c r="E283" s="31"/>
      <c r="F283" s="31"/>
      <c r="G283" s="29"/>
      <c r="H283" s="40"/>
    </row>
    <row r="284" spans="1:8" s="21" customFormat="1" ht="18" customHeight="1" hidden="1">
      <c r="A284" s="144"/>
      <c r="B284" s="130"/>
      <c r="C284" s="32"/>
      <c r="D284" s="33" t="s">
        <v>74</v>
      </c>
      <c r="E284" s="31"/>
      <c r="F284" s="31"/>
      <c r="G284" s="29"/>
      <c r="H284" s="46"/>
    </row>
    <row r="285" spans="1:8" s="21" customFormat="1" ht="18" customHeight="1">
      <c r="A285" s="144"/>
      <c r="B285" s="130"/>
      <c r="C285" s="32">
        <v>4280</v>
      </c>
      <c r="D285" s="13" t="s">
        <v>59</v>
      </c>
      <c r="E285" s="31">
        <v>1000</v>
      </c>
      <c r="F285" s="31">
        <v>1000</v>
      </c>
      <c r="G285" s="29"/>
      <c r="H285" s="46"/>
    </row>
    <row r="286" spans="1:8" s="89" customFormat="1" ht="18" customHeight="1">
      <c r="A286" s="144"/>
      <c r="B286" s="136"/>
      <c r="C286" s="28">
        <v>4300</v>
      </c>
      <c r="D286" s="75" t="s">
        <v>6</v>
      </c>
      <c r="E286" s="31">
        <v>5300</v>
      </c>
      <c r="F286" s="31">
        <v>5300</v>
      </c>
      <c r="G286" s="29"/>
      <c r="H286" s="88"/>
    </row>
    <row r="287" spans="1:8" s="89" customFormat="1" ht="30.75" customHeight="1">
      <c r="A287" s="144"/>
      <c r="B287" s="136"/>
      <c r="C287" s="28">
        <v>4350</v>
      </c>
      <c r="D287" s="13" t="s">
        <v>134</v>
      </c>
      <c r="E287" s="31">
        <v>700</v>
      </c>
      <c r="F287" s="31">
        <v>700</v>
      </c>
      <c r="G287" s="29"/>
      <c r="H287" s="88"/>
    </row>
    <row r="288" spans="1:8" s="89" customFormat="1" ht="48" customHeight="1">
      <c r="A288" s="144"/>
      <c r="B288" s="136"/>
      <c r="C288" s="28">
        <v>4370</v>
      </c>
      <c r="D288" s="13" t="s">
        <v>124</v>
      </c>
      <c r="E288" s="31">
        <v>1200</v>
      </c>
      <c r="F288" s="31">
        <v>1200</v>
      </c>
      <c r="G288" s="29"/>
      <c r="H288" s="88"/>
    </row>
    <row r="289" spans="1:8" s="89" customFormat="1" ht="18" customHeight="1">
      <c r="A289" s="144"/>
      <c r="B289" s="136"/>
      <c r="C289" s="28">
        <v>4410</v>
      </c>
      <c r="D289" s="75" t="s">
        <v>17</v>
      </c>
      <c r="E289" s="31">
        <v>3512</v>
      </c>
      <c r="F289" s="31">
        <v>3512</v>
      </c>
      <c r="G289" s="29"/>
      <c r="H289" s="88"/>
    </row>
    <row r="290" spans="1:8" s="89" customFormat="1" ht="18" customHeight="1">
      <c r="A290" s="144"/>
      <c r="B290" s="136"/>
      <c r="C290" s="28">
        <v>4440</v>
      </c>
      <c r="D290" s="33" t="s">
        <v>19</v>
      </c>
      <c r="E290" s="31">
        <v>16982</v>
      </c>
      <c r="F290" s="31">
        <v>16982</v>
      </c>
      <c r="G290" s="29"/>
      <c r="H290" s="88"/>
    </row>
    <row r="291" spans="1:8" s="89" customFormat="1" ht="35.25" customHeight="1">
      <c r="A291" s="144"/>
      <c r="B291" s="136"/>
      <c r="C291" s="28">
        <v>4700</v>
      </c>
      <c r="D291" s="13" t="s">
        <v>136</v>
      </c>
      <c r="E291" s="31">
        <v>1500</v>
      </c>
      <c r="F291" s="31">
        <v>1500</v>
      </c>
      <c r="G291" s="29"/>
      <c r="H291" s="88"/>
    </row>
    <row r="292" spans="1:8" s="89" customFormat="1" ht="46.5" customHeight="1">
      <c r="A292" s="144"/>
      <c r="B292" s="136"/>
      <c r="C292" s="32">
        <v>4740</v>
      </c>
      <c r="D292" s="33" t="s">
        <v>137</v>
      </c>
      <c r="E292" s="31">
        <v>556</v>
      </c>
      <c r="F292" s="31">
        <v>556</v>
      </c>
      <c r="G292" s="29"/>
      <c r="H292" s="88"/>
    </row>
    <row r="293" spans="1:8" s="89" customFormat="1" ht="36.75" customHeight="1">
      <c r="A293" s="144"/>
      <c r="B293" s="136"/>
      <c r="C293" s="32">
        <v>4750</v>
      </c>
      <c r="D293" s="33" t="s">
        <v>132</v>
      </c>
      <c r="E293" s="31">
        <v>2800</v>
      </c>
      <c r="F293" s="31">
        <v>2800</v>
      </c>
      <c r="G293" s="29"/>
      <c r="H293" s="88"/>
    </row>
    <row r="294" spans="1:7" ht="0.75" customHeight="1" hidden="1">
      <c r="A294" s="144"/>
      <c r="B294" s="130"/>
      <c r="C294" s="32">
        <v>6050</v>
      </c>
      <c r="D294" s="13" t="s">
        <v>5</v>
      </c>
      <c r="E294" s="31" t="e">
        <f>SUM(F294,G294,#REF!)</f>
        <v>#REF!</v>
      </c>
      <c r="F294" s="29"/>
      <c r="G294" s="29"/>
    </row>
    <row r="295" spans="1:8" s="7" customFormat="1" ht="18" customHeight="1">
      <c r="A295" s="143"/>
      <c r="B295" s="132">
        <v>80110</v>
      </c>
      <c r="C295" s="57"/>
      <c r="D295" s="64" t="s">
        <v>41</v>
      </c>
      <c r="E295" s="60">
        <f>E301+E302+E303+E304+E305+E306+E307+E308+E310+E311+E312+E314+E317</f>
        <v>593000</v>
      </c>
      <c r="F295" s="60">
        <f>F301+F302+F303+F304+F305+F306+F307+F308+F310+F311+F312+F314+F317</f>
        <v>593000</v>
      </c>
      <c r="G295" s="55"/>
      <c r="H295" s="38"/>
    </row>
    <row r="296" spans="1:8" s="19" customFormat="1" ht="0.75" customHeight="1" hidden="1">
      <c r="A296" s="144"/>
      <c r="B296" s="136"/>
      <c r="C296" s="28"/>
      <c r="D296" s="13" t="s">
        <v>87</v>
      </c>
      <c r="E296" s="31" t="e">
        <f>SUM(F296,G296,#REF!)</f>
        <v>#REF!</v>
      </c>
      <c r="F296" s="29" t="e">
        <f>SUM(F298:F300,F309:F309)</f>
        <v>#REF!</v>
      </c>
      <c r="G296" s="29"/>
      <c r="H296" s="42"/>
    </row>
    <row r="297" spans="1:8" s="19" customFormat="1" ht="18" customHeight="1" hidden="1">
      <c r="A297" s="144"/>
      <c r="B297" s="136"/>
      <c r="C297" s="28"/>
      <c r="D297" s="13" t="s">
        <v>4</v>
      </c>
      <c r="E297" s="31" t="e">
        <f>SUM(F297,G297,#REF!)</f>
        <v>#REF!</v>
      </c>
      <c r="F297" s="29"/>
      <c r="G297" s="29"/>
      <c r="H297" s="42"/>
    </row>
    <row r="298" spans="1:8" s="19" customFormat="1" ht="18" customHeight="1" hidden="1">
      <c r="A298" s="144"/>
      <c r="B298" s="136"/>
      <c r="C298" s="28"/>
      <c r="D298" s="13" t="s">
        <v>78</v>
      </c>
      <c r="E298" s="31" t="e">
        <f>SUM(F298,G298,#REF!)</f>
        <v>#REF!</v>
      </c>
      <c r="F298" s="29" t="e">
        <f>SUM(#REF!)</f>
        <v>#REF!</v>
      </c>
      <c r="G298" s="29"/>
      <c r="H298" s="42"/>
    </row>
    <row r="299" spans="1:8" s="19" customFormat="1" ht="18" customHeight="1" hidden="1">
      <c r="A299" s="144"/>
      <c r="B299" s="136"/>
      <c r="C299" s="28"/>
      <c r="D299" s="13" t="s">
        <v>75</v>
      </c>
      <c r="E299" s="31" t="e">
        <f>SUM(F299,G299,#REF!)</f>
        <v>#REF!</v>
      </c>
      <c r="F299" s="29">
        <f>SUM(F302:F303)</f>
        <v>93940</v>
      </c>
      <c r="G299" s="29"/>
      <c r="H299" s="42"/>
    </row>
    <row r="300" spans="1:8" s="19" customFormat="1" ht="18" customHeight="1" hidden="1">
      <c r="A300" s="144"/>
      <c r="B300" s="136"/>
      <c r="C300" s="28"/>
      <c r="D300" s="13" t="s">
        <v>76</v>
      </c>
      <c r="E300" s="31" t="e">
        <f>SUM(F300,G300,#REF!)</f>
        <v>#REF!</v>
      </c>
      <c r="F300" s="29">
        <f>SUM(F304:F304)</f>
        <v>10822</v>
      </c>
      <c r="G300" s="29"/>
      <c r="H300" s="42"/>
    </row>
    <row r="301" spans="1:8" s="100" customFormat="1" ht="30" customHeight="1">
      <c r="A301" s="144"/>
      <c r="B301" s="136"/>
      <c r="C301" s="28">
        <v>4010</v>
      </c>
      <c r="D301" s="13" t="s">
        <v>12</v>
      </c>
      <c r="E301" s="31">
        <v>415738</v>
      </c>
      <c r="F301" s="31">
        <v>415738</v>
      </c>
      <c r="G301" s="29"/>
      <c r="H301" s="88"/>
    </row>
    <row r="302" spans="1:8" s="89" customFormat="1" ht="18" customHeight="1">
      <c r="A302" s="144"/>
      <c r="B302" s="136"/>
      <c r="C302" s="28">
        <v>4040</v>
      </c>
      <c r="D302" s="13" t="s">
        <v>13</v>
      </c>
      <c r="E302" s="31">
        <v>26000</v>
      </c>
      <c r="F302" s="31">
        <v>26000</v>
      </c>
      <c r="G302" s="29"/>
      <c r="H302" s="88"/>
    </row>
    <row r="303" spans="1:8" s="89" customFormat="1" ht="18" customHeight="1">
      <c r="A303" s="144"/>
      <c r="B303" s="136"/>
      <c r="C303" s="28">
        <v>4110</v>
      </c>
      <c r="D303" s="13" t="s">
        <v>14</v>
      </c>
      <c r="E303" s="31">
        <v>67940</v>
      </c>
      <c r="F303" s="31">
        <v>67940</v>
      </c>
      <c r="G303" s="29"/>
      <c r="H303" s="88"/>
    </row>
    <row r="304" spans="1:8" s="89" customFormat="1" ht="18" customHeight="1">
      <c r="A304" s="144"/>
      <c r="B304" s="136"/>
      <c r="C304" s="28">
        <v>4120</v>
      </c>
      <c r="D304" s="13" t="s">
        <v>15</v>
      </c>
      <c r="E304" s="31">
        <v>10822</v>
      </c>
      <c r="F304" s="31">
        <v>10822</v>
      </c>
      <c r="G304" s="29"/>
      <c r="H304" s="88"/>
    </row>
    <row r="305" spans="1:8" s="89" customFormat="1" ht="18" customHeight="1">
      <c r="A305" s="144"/>
      <c r="B305" s="136"/>
      <c r="C305" s="28">
        <v>4210</v>
      </c>
      <c r="D305" s="75" t="s">
        <v>9</v>
      </c>
      <c r="E305" s="31">
        <v>30000</v>
      </c>
      <c r="F305" s="31">
        <v>30000</v>
      </c>
      <c r="G305" s="29"/>
      <c r="H305" s="88"/>
    </row>
    <row r="306" spans="1:8" s="85" customFormat="1" ht="31.5" customHeight="1">
      <c r="A306" s="144"/>
      <c r="B306" s="130"/>
      <c r="C306" s="32">
        <v>4240</v>
      </c>
      <c r="D306" s="76" t="s">
        <v>55</v>
      </c>
      <c r="E306" s="31">
        <v>1800</v>
      </c>
      <c r="F306" s="31">
        <v>1800</v>
      </c>
      <c r="G306" s="29"/>
      <c r="H306" s="80"/>
    </row>
    <row r="307" spans="1:8" s="89" customFormat="1" ht="18" customHeight="1">
      <c r="A307" s="144"/>
      <c r="B307" s="136"/>
      <c r="C307" s="28">
        <v>4260</v>
      </c>
      <c r="D307" s="75" t="s">
        <v>16</v>
      </c>
      <c r="E307" s="31">
        <v>5000</v>
      </c>
      <c r="F307" s="31">
        <v>5000</v>
      </c>
      <c r="G307" s="29"/>
      <c r="H307" s="88"/>
    </row>
    <row r="308" spans="1:8" s="91" customFormat="1" ht="18" customHeight="1">
      <c r="A308" s="144"/>
      <c r="B308" s="136"/>
      <c r="C308" s="28">
        <v>4270</v>
      </c>
      <c r="D308" s="13" t="s">
        <v>3</v>
      </c>
      <c r="E308" s="31">
        <v>1500</v>
      </c>
      <c r="F308" s="31">
        <v>1500</v>
      </c>
      <c r="G308" s="29"/>
      <c r="H308" s="90"/>
    </row>
    <row r="309" spans="1:8" s="21" customFormat="1" ht="18" customHeight="1" hidden="1">
      <c r="A309" s="144"/>
      <c r="B309" s="130"/>
      <c r="C309" s="32"/>
      <c r="D309" s="33" t="s">
        <v>74</v>
      </c>
      <c r="E309" s="31"/>
      <c r="F309" s="31"/>
      <c r="G309" s="29"/>
      <c r="H309" s="46"/>
    </row>
    <row r="310" spans="1:8" s="91" customFormat="1" ht="18" customHeight="1">
      <c r="A310" s="144"/>
      <c r="B310" s="136"/>
      <c r="C310" s="32">
        <v>4280</v>
      </c>
      <c r="D310" s="13" t="s">
        <v>59</v>
      </c>
      <c r="E310" s="31">
        <v>300</v>
      </c>
      <c r="F310" s="31">
        <v>300</v>
      </c>
      <c r="G310" s="29"/>
      <c r="H310" s="90"/>
    </row>
    <row r="311" spans="1:8" s="91" customFormat="1" ht="18" customHeight="1">
      <c r="A311" s="144"/>
      <c r="B311" s="136"/>
      <c r="C311" s="28">
        <v>4300</v>
      </c>
      <c r="D311" s="75" t="s">
        <v>6</v>
      </c>
      <c r="E311" s="31">
        <v>6944</v>
      </c>
      <c r="F311" s="31">
        <v>6944</v>
      </c>
      <c r="G311" s="29"/>
      <c r="H311" s="90"/>
    </row>
    <row r="312" spans="1:8" s="91" customFormat="1" ht="32.25" customHeight="1">
      <c r="A312" s="144"/>
      <c r="B312" s="136"/>
      <c r="C312" s="28">
        <v>4350</v>
      </c>
      <c r="D312" s="13" t="s">
        <v>134</v>
      </c>
      <c r="E312" s="31">
        <v>2000</v>
      </c>
      <c r="F312" s="31">
        <v>2000</v>
      </c>
      <c r="G312" s="29"/>
      <c r="H312" s="90"/>
    </row>
    <row r="313" spans="1:8" s="87" customFormat="1" ht="18" customHeight="1" hidden="1">
      <c r="A313" s="144"/>
      <c r="B313" s="130"/>
      <c r="C313" s="28">
        <v>4430</v>
      </c>
      <c r="D313" s="75" t="s">
        <v>18</v>
      </c>
      <c r="E313" s="31">
        <v>1000</v>
      </c>
      <c r="F313" s="31">
        <v>1000</v>
      </c>
      <c r="G313" s="29"/>
      <c r="H313" s="86"/>
    </row>
    <row r="314" spans="1:8" s="85" customFormat="1" ht="23.25" customHeight="1">
      <c r="A314" s="144"/>
      <c r="B314" s="130"/>
      <c r="C314" s="28">
        <v>4430</v>
      </c>
      <c r="D314" s="75" t="s">
        <v>18</v>
      </c>
      <c r="E314" s="31">
        <v>1000</v>
      </c>
      <c r="F314" s="31">
        <v>1000</v>
      </c>
      <c r="G314" s="29"/>
      <c r="H314" s="80"/>
    </row>
    <row r="315" spans="1:7" ht="18" customHeight="1" hidden="1">
      <c r="A315" s="144"/>
      <c r="B315" s="130"/>
      <c r="C315" s="32">
        <v>6050</v>
      </c>
      <c r="D315" s="13" t="s">
        <v>5</v>
      </c>
      <c r="E315" s="31" t="e">
        <f>SUM(F315,G315,#REF!)</f>
        <v>#REF!</v>
      </c>
      <c r="F315" s="29"/>
      <c r="G315" s="29"/>
    </row>
    <row r="316" spans="1:7" ht="18" customHeight="1" hidden="1">
      <c r="A316" s="144"/>
      <c r="B316" s="130"/>
      <c r="C316" s="32">
        <v>6060</v>
      </c>
      <c r="D316" s="13" t="s">
        <v>21</v>
      </c>
      <c r="E316" s="31" t="e">
        <f>SUM(F316,G316,#REF!)</f>
        <v>#REF!</v>
      </c>
      <c r="F316" s="29"/>
      <c r="G316" s="29"/>
    </row>
    <row r="317" spans="1:7" ht="35.25" customHeight="1">
      <c r="A317" s="144"/>
      <c r="B317" s="130"/>
      <c r="C317" s="32">
        <v>4440</v>
      </c>
      <c r="D317" s="13" t="s">
        <v>19</v>
      </c>
      <c r="E317" s="31">
        <v>23956</v>
      </c>
      <c r="F317" s="31">
        <v>23956</v>
      </c>
      <c r="G317" s="29"/>
    </row>
    <row r="318" spans="1:7" ht="18" customHeight="1">
      <c r="A318" s="144"/>
      <c r="B318" s="131" t="s">
        <v>160</v>
      </c>
      <c r="C318" s="114"/>
      <c r="D318" s="115" t="s">
        <v>161</v>
      </c>
      <c r="E318" s="116">
        <f>SUM(E319:E327)</f>
        <v>84800</v>
      </c>
      <c r="F318" s="116">
        <f>SUM(F319:F327)</f>
        <v>84800</v>
      </c>
      <c r="G318" s="29"/>
    </row>
    <row r="319" spans="1:7" ht="31.5" customHeight="1">
      <c r="A319" s="144"/>
      <c r="B319" s="130"/>
      <c r="C319" s="28">
        <v>4010</v>
      </c>
      <c r="D319" s="13" t="s">
        <v>12</v>
      </c>
      <c r="E319" s="31">
        <v>32715</v>
      </c>
      <c r="F319" s="31">
        <v>32715</v>
      </c>
      <c r="G319" s="29"/>
    </row>
    <row r="320" spans="1:7" ht="18" customHeight="1">
      <c r="A320" s="144"/>
      <c r="B320" s="130"/>
      <c r="C320" s="28">
        <v>4040</v>
      </c>
      <c r="D320" s="13" t="s">
        <v>13</v>
      </c>
      <c r="E320" s="31">
        <v>2081</v>
      </c>
      <c r="F320" s="31">
        <v>2081</v>
      </c>
      <c r="G320" s="29"/>
    </row>
    <row r="321" spans="1:7" ht="18" customHeight="1">
      <c r="A321" s="144"/>
      <c r="B321" s="130"/>
      <c r="C321" s="28">
        <v>4110</v>
      </c>
      <c r="D321" s="13" t="s">
        <v>14</v>
      </c>
      <c r="E321" s="31">
        <v>5352</v>
      </c>
      <c r="F321" s="31">
        <v>5352</v>
      </c>
      <c r="G321" s="29"/>
    </row>
    <row r="322" spans="1:7" ht="18" customHeight="1">
      <c r="A322" s="144"/>
      <c r="B322" s="130"/>
      <c r="C322" s="28">
        <v>4120</v>
      </c>
      <c r="D322" s="13" t="s">
        <v>15</v>
      </c>
      <c r="E322" s="31">
        <v>852</v>
      </c>
      <c r="F322" s="31">
        <v>852</v>
      </c>
      <c r="G322" s="29"/>
    </row>
    <row r="323" spans="1:7" ht="18" customHeight="1">
      <c r="A323" s="144"/>
      <c r="B323" s="130"/>
      <c r="C323" s="28">
        <v>4210</v>
      </c>
      <c r="D323" s="75" t="s">
        <v>9</v>
      </c>
      <c r="E323" s="31">
        <v>28800</v>
      </c>
      <c r="F323" s="31">
        <v>28800</v>
      </c>
      <c r="G323" s="29"/>
    </row>
    <row r="324" spans="1:7" ht="18" customHeight="1">
      <c r="A324" s="144"/>
      <c r="B324" s="130"/>
      <c r="C324" s="28">
        <v>4300</v>
      </c>
      <c r="D324" s="75" t="s">
        <v>6</v>
      </c>
      <c r="E324" s="31">
        <v>10000</v>
      </c>
      <c r="F324" s="31">
        <v>10000</v>
      </c>
      <c r="G324" s="29"/>
    </row>
    <row r="325" spans="1:7" ht="18" customHeight="1">
      <c r="A325" s="144"/>
      <c r="B325" s="130"/>
      <c r="C325" s="28">
        <v>4430</v>
      </c>
      <c r="D325" s="75" t="s">
        <v>18</v>
      </c>
      <c r="E325" s="31">
        <v>2000</v>
      </c>
      <c r="F325" s="31">
        <v>2000</v>
      </c>
      <c r="G325" s="29"/>
    </row>
    <row r="326" spans="1:7" ht="31.5" customHeight="1">
      <c r="A326" s="144"/>
      <c r="B326" s="130"/>
      <c r="C326" s="32">
        <v>4440</v>
      </c>
      <c r="D326" s="13" t="s">
        <v>19</v>
      </c>
      <c r="E326" s="31">
        <v>1000</v>
      </c>
      <c r="F326" s="31">
        <v>1000</v>
      </c>
      <c r="G326" s="29"/>
    </row>
    <row r="327" spans="1:7" ht="36" customHeight="1">
      <c r="A327" s="144"/>
      <c r="B327" s="130"/>
      <c r="C327" s="32">
        <v>4520</v>
      </c>
      <c r="D327" s="13" t="s">
        <v>162</v>
      </c>
      <c r="E327" s="31">
        <v>2000</v>
      </c>
      <c r="F327" s="31">
        <v>2000</v>
      </c>
      <c r="G327" s="29"/>
    </row>
    <row r="328" spans="1:7" ht="30.75" customHeight="1">
      <c r="A328" s="144"/>
      <c r="B328" s="131" t="s">
        <v>146</v>
      </c>
      <c r="C328" s="32"/>
      <c r="D328" s="115" t="s">
        <v>151</v>
      </c>
      <c r="E328" s="116">
        <f>SUM(E329:E340)</f>
        <v>152000</v>
      </c>
      <c r="F328" s="116">
        <f>SUM(F329:F340)</f>
        <v>152000</v>
      </c>
      <c r="G328" s="29"/>
    </row>
    <row r="329" spans="1:7" ht="30" customHeight="1">
      <c r="A329" s="144"/>
      <c r="B329" s="130"/>
      <c r="C329" s="28">
        <v>4010</v>
      </c>
      <c r="D329" s="13" t="s">
        <v>12</v>
      </c>
      <c r="E329" s="31">
        <v>110650</v>
      </c>
      <c r="F329" s="31">
        <v>110650</v>
      </c>
      <c r="G329" s="29"/>
    </row>
    <row r="330" spans="1:7" ht="18" customHeight="1">
      <c r="A330" s="144"/>
      <c r="B330" s="130"/>
      <c r="C330" s="28">
        <v>4040</v>
      </c>
      <c r="D330" s="13" t="s">
        <v>13</v>
      </c>
      <c r="E330" s="31">
        <v>8650</v>
      </c>
      <c r="F330" s="31">
        <v>8650</v>
      </c>
      <c r="G330" s="29"/>
    </row>
    <row r="331" spans="1:7" ht="18" customHeight="1">
      <c r="A331" s="144"/>
      <c r="B331" s="130"/>
      <c r="C331" s="28">
        <v>4110</v>
      </c>
      <c r="D331" s="13" t="s">
        <v>14</v>
      </c>
      <c r="E331" s="31">
        <v>18200</v>
      </c>
      <c r="F331" s="31">
        <v>18200</v>
      </c>
      <c r="G331" s="29"/>
    </row>
    <row r="332" spans="1:7" ht="18" customHeight="1">
      <c r="A332" s="144"/>
      <c r="B332" s="130"/>
      <c r="C332" s="28">
        <v>4120</v>
      </c>
      <c r="D332" s="13" t="s">
        <v>15</v>
      </c>
      <c r="E332" s="31">
        <v>2900</v>
      </c>
      <c r="F332" s="31">
        <v>2900</v>
      </c>
      <c r="G332" s="29"/>
    </row>
    <row r="333" spans="1:7" ht="18" customHeight="1">
      <c r="A333" s="144"/>
      <c r="B333" s="130"/>
      <c r="C333" s="28">
        <v>4210</v>
      </c>
      <c r="D333" s="75" t="s">
        <v>9</v>
      </c>
      <c r="E333" s="31">
        <v>2500</v>
      </c>
      <c r="F333" s="31">
        <v>2500</v>
      </c>
      <c r="G333" s="29"/>
    </row>
    <row r="334" spans="1:7" ht="18" customHeight="1">
      <c r="A334" s="144"/>
      <c r="B334" s="130"/>
      <c r="C334" s="32">
        <v>4280</v>
      </c>
      <c r="D334" s="13" t="s">
        <v>59</v>
      </c>
      <c r="E334" s="31">
        <v>200</v>
      </c>
      <c r="F334" s="31">
        <v>200</v>
      </c>
      <c r="G334" s="29"/>
    </row>
    <row r="335" spans="1:7" ht="18" customHeight="1">
      <c r="A335" s="144"/>
      <c r="B335" s="130"/>
      <c r="C335" s="28">
        <v>4300</v>
      </c>
      <c r="D335" s="75" t="s">
        <v>6</v>
      </c>
      <c r="E335" s="31">
        <v>500</v>
      </c>
      <c r="F335" s="31">
        <v>500</v>
      </c>
      <c r="G335" s="29"/>
    </row>
    <row r="336" spans="1:7" ht="18" customHeight="1">
      <c r="A336" s="144"/>
      <c r="B336" s="130"/>
      <c r="C336" s="28">
        <v>4430</v>
      </c>
      <c r="D336" s="75" t="s">
        <v>18</v>
      </c>
      <c r="E336" s="31">
        <v>485</v>
      </c>
      <c r="F336" s="31">
        <v>485</v>
      </c>
      <c r="G336" s="29"/>
    </row>
    <row r="337" spans="1:7" ht="30" customHeight="1">
      <c r="A337" s="144"/>
      <c r="B337" s="130"/>
      <c r="C337" s="32">
        <v>4440</v>
      </c>
      <c r="D337" s="13" t="s">
        <v>19</v>
      </c>
      <c r="E337" s="31">
        <v>4415</v>
      </c>
      <c r="F337" s="31">
        <v>4415</v>
      </c>
      <c r="G337" s="29"/>
    </row>
    <row r="338" spans="1:7" ht="36.75" customHeight="1">
      <c r="A338" s="144"/>
      <c r="B338" s="130"/>
      <c r="C338" s="28">
        <v>4700</v>
      </c>
      <c r="D338" s="13" t="s">
        <v>136</v>
      </c>
      <c r="E338" s="31">
        <v>1500</v>
      </c>
      <c r="F338" s="31">
        <v>1500</v>
      </c>
      <c r="G338" s="29"/>
    </row>
    <row r="339" spans="1:7" ht="45" customHeight="1">
      <c r="A339" s="144"/>
      <c r="B339" s="130"/>
      <c r="C339" s="32">
        <v>4740</v>
      </c>
      <c r="D339" s="33" t="s">
        <v>137</v>
      </c>
      <c r="E339" s="31">
        <v>500</v>
      </c>
      <c r="F339" s="31">
        <v>500</v>
      </c>
      <c r="G339" s="29"/>
    </row>
    <row r="340" spans="1:7" ht="32.25" customHeight="1">
      <c r="A340" s="144"/>
      <c r="B340" s="130"/>
      <c r="C340" s="32">
        <v>4750</v>
      </c>
      <c r="D340" s="33" t="s">
        <v>181</v>
      </c>
      <c r="E340" s="31">
        <v>1500</v>
      </c>
      <c r="F340" s="31">
        <v>1500</v>
      </c>
      <c r="G340" s="29"/>
    </row>
    <row r="341" spans="1:7" ht="36" customHeight="1">
      <c r="A341" s="144"/>
      <c r="B341" s="131" t="s">
        <v>147</v>
      </c>
      <c r="C341" s="32"/>
      <c r="D341" s="150" t="s">
        <v>66</v>
      </c>
      <c r="E341" s="116">
        <f>E342+E345+E346+E349+E352+E355</f>
        <v>15000</v>
      </c>
      <c r="F341" s="116">
        <f>F342+F345+F346+F349+F352+F355</f>
        <v>15000</v>
      </c>
      <c r="G341" s="29"/>
    </row>
    <row r="342" spans="1:7" ht="33" customHeight="1">
      <c r="A342" s="144"/>
      <c r="B342" s="130"/>
      <c r="C342" s="32">
        <v>4210</v>
      </c>
      <c r="D342" s="75" t="s">
        <v>193</v>
      </c>
      <c r="E342" s="31">
        <f>SUM(E343:E344)</f>
        <v>4700</v>
      </c>
      <c r="F342" s="31">
        <f>SUM(F343:F344)</f>
        <v>4700</v>
      </c>
      <c r="G342" s="29"/>
    </row>
    <row r="343" spans="1:7" ht="36" customHeight="1">
      <c r="A343" s="144"/>
      <c r="B343" s="130"/>
      <c r="C343" s="32"/>
      <c r="D343" s="151" t="s">
        <v>177</v>
      </c>
      <c r="E343" s="191">
        <v>4000</v>
      </c>
      <c r="F343" s="191">
        <v>4000</v>
      </c>
      <c r="G343" s="29"/>
    </row>
    <row r="344" spans="1:7" ht="30.75" customHeight="1">
      <c r="A344" s="144"/>
      <c r="B344" s="130"/>
      <c r="C344" s="32"/>
      <c r="D344" s="151" t="s">
        <v>176</v>
      </c>
      <c r="E344" s="191">
        <v>700</v>
      </c>
      <c r="F344" s="191">
        <v>700</v>
      </c>
      <c r="G344" s="29"/>
    </row>
    <row r="345" spans="1:7" ht="18" customHeight="1">
      <c r="A345" s="144"/>
      <c r="B345" s="130"/>
      <c r="C345" s="32">
        <v>4300</v>
      </c>
      <c r="D345" s="75" t="s">
        <v>6</v>
      </c>
      <c r="E345" s="31">
        <v>1000</v>
      </c>
      <c r="F345" s="31">
        <v>1000</v>
      </c>
      <c r="G345" s="29"/>
    </row>
    <row r="346" spans="1:7" ht="18" customHeight="1">
      <c r="A346" s="144"/>
      <c r="B346" s="130"/>
      <c r="C346" s="32">
        <v>4410</v>
      </c>
      <c r="D346" s="75" t="s">
        <v>179</v>
      </c>
      <c r="E346" s="31">
        <f>SUM(E347:E348)</f>
        <v>1200</v>
      </c>
      <c r="F346" s="31">
        <f>SUM(F347:F348)</f>
        <v>1200</v>
      </c>
      <c r="G346" s="29"/>
    </row>
    <row r="347" spans="1:7" ht="27.75" customHeight="1">
      <c r="A347" s="144"/>
      <c r="B347" s="130"/>
      <c r="C347" s="32"/>
      <c r="D347" s="151" t="s">
        <v>177</v>
      </c>
      <c r="E347" s="191">
        <v>1000</v>
      </c>
      <c r="F347" s="191">
        <v>1000</v>
      </c>
      <c r="G347" s="29"/>
    </row>
    <row r="348" spans="1:7" ht="27.75" customHeight="1">
      <c r="A348" s="144"/>
      <c r="B348" s="130"/>
      <c r="C348" s="32"/>
      <c r="D348" s="151" t="s">
        <v>176</v>
      </c>
      <c r="E348" s="191">
        <v>200</v>
      </c>
      <c r="F348" s="191">
        <v>200</v>
      </c>
      <c r="G348" s="29"/>
    </row>
    <row r="349" spans="1:7" ht="48" customHeight="1">
      <c r="A349" s="144"/>
      <c r="B349" s="130"/>
      <c r="C349" s="32">
        <v>4700</v>
      </c>
      <c r="D349" s="13" t="s">
        <v>182</v>
      </c>
      <c r="E349" s="31">
        <f>SUM(E350:E351)</f>
        <v>6500</v>
      </c>
      <c r="F349" s="31">
        <f>SUM(F350:F351)</f>
        <v>6500</v>
      </c>
      <c r="G349" s="29"/>
    </row>
    <row r="350" spans="1:7" ht="27" customHeight="1">
      <c r="A350" s="144"/>
      <c r="B350" s="130"/>
      <c r="C350" s="32"/>
      <c r="D350" s="151" t="s">
        <v>177</v>
      </c>
      <c r="E350" s="191">
        <v>6000</v>
      </c>
      <c r="F350" s="191">
        <v>6000</v>
      </c>
      <c r="G350" s="29"/>
    </row>
    <row r="351" spans="1:7" ht="28.5" customHeight="1">
      <c r="A351" s="144"/>
      <c r="B351" s="130"/>
      <c r="C351" s="32"/>
      <c r="D351" s="151" t="s">
        <v>176</v>
      </c>
      <c r="E351" s="191">
        <v>500</v>
      </c>
      <c r="F351" s="191">
        <v>500</v>
      </c>
      <c r="G351" s="29"/>
    </row>
    <row r="352" spans="1:7" ht="46.5" customHeight="1">
      <c r="A352" s="144"/>
      <c r="B352" s="130"/>
      <c r="C352" s="32">
        <v>4740</v>
      </c>
      <c r="D352" s="33" t="s">
        <v>180</v>
      </c>
      <c r="E352" s="31">
        <f>SUM(E353:E354)</f>
        <v>1442</v>
      </c>
      <c r="F352" s="31">
        <f>SUM(F353:F354)</f>
        <v>1442</v>
      </c>
      <c r="G352" s="29"/>
    </row>
    <row r="353" spans="1:7" ht="32.25" customHeight="1">
      <c r="A353" s="144"/>
      <c r="B353" s="130"/>
      <c r="C353" s="32"/>
      <c r="D353" s="151" t="s">
        <v>177</v>
      </c>
      <c r="E353" s="191">
        <v>642</v>
      </c>
      <c r="F353" s="191">
        <v>642</v>
      </c>
      <c r="G353" s="29"/>
    </row>
    <row r="354" spans="1:7" ht="30" customHeight="1">
      <c r="A354" s="144"/>
      <c r="B354" s="130"/>
      <c r="C354" s="32"/>
      <c r="D354" s="151" t="s">
        <v>176</v>
      </c>
      <c r="E354" s="191">
        <v>800</v>
      </c>
      <c r="F354" s="191">
        <v>800</v>
      </c>
      <c r="G354" s="29"/>
    </row>
    <row r="355" spans="1:7" ht="48.75" customHeight="1">
      <c r="A355" s="144"/>
      <c r="B355" s="130"/>
      <c r="C355" s="32">
        <v>4750</v>
      </c>
      <c r="D355" s="33" t="s">
        <v>178</v>
      </c>
      <c r="E355" s="31">
        <v>158</v>
      </c>
      <c r="F355" s="31">
        <v>158</v>
      </c>
      <c r="G355" s="29"/>
    </row>
    <row r="356" spans="1:7" ht="24.75" customHeight="1">
      <c r="A356" s="144"/>
      <c r="B356" s="132" t="s">
        <v>148</v>
      </c>
      <c r="C356" s="57"/>
      <c r="D356" s="64" t="s">
        <v>152</v>
      </c>
      <c r="E356" s="60">
        <f>SUM(E357:E365)</f>
        <v>99000</v>
      </c>
      <c r="F356" s="60">
        <f>SUM(F357:F365)</f>
        <v>99000</v>
      </c>
      <c r="G356" s="29"/>
    </row>
    <row r="357" spans="1:7" ht="32.25" customHeight="1">
      <c r="A357" s="144"/>
      <c r="B357" s="130"/>
      <c r="C357" s="28">
        <v>4010</v>
      </c>
      <c r="D357" s="13" t="s">
        <v>12</v>
      </c>
      <c r="E357" s="31">
        <v>70050</v>
      </c>
      <c r="F357" s="31">
        <v>70050</v>
      </c>
      <c r="G357" s="29"/>
    </row>
    <row r="358" spans="1:7" ht="24" customHeight="1">
      <c r="A358" s="144"/>
      <c r="B358" s="130"/>
      <c r="C358" s="28">
        <v>4040</v>
      </c>
      <c r="D358" s="13" t="s">
        <v>13</v>
      </c>
      <c r="E358" s="31">
        <v>4750</v>
      </c>
      <c r="F358" s="31">
        <v>4750</v>
      </c>
      <c r="G358" s="29"/>
    </row>
    <row r="359" spans="1:7" ht="21" customHeight="1">
      <c r="A359" s="144"/>
      <c r="B359" s="130"/>
      <c r="C359" s="28">
        <v>4110</v>
      </c>
      <c r="D359" s="13" t="s">
        <v>14</v>
      </c>
      <c r="E359" s="31">
        <v>10400</v>
      </c>
      <c r="F359" s="31">
        <v>10400</v>
      </c>
      <c r="G359" s="29"/>
    </row>
    <row r="360" spans="1:7" ht="23.25" customHeight="1">
      <c r="A360" s="144"/>
      <c r="B360" s="130"/>
      <c r="C360" s="28">
        <v>4120</v>
      </c>
      <c r="D360" s="13" t="s">
        <v>15</v>
      </c>
      <c r="E360" s="31">
        <v>1800</v>
      </c>
      <c r="F360" s="31">
        <v>1800</v>
      </c>
      <c r="G360" s="29"/>
    </row>
    <row r="361" spans="1:7" ht="24" customHeight="1">
      <c r="A361" s="144"/>
      <c r="B361" s="130"/>
      <c r="C361" s="28">
        <v>4210</v>
      </c>
      <c r="D361" s="75" t="s">
        <v>9</v>
      </c>
      <c r="E361" s="31">
        <v>2769</v>
      </c>
      <c r="F361" s="31">
        <v>2769</v>
      </c>
      <c r="G361" s="29"/>
    </row>
    <row r="362" spans="1:7" ht="21" customHeight="1">
      <c r="A362" s="144"/>
      <c r="B362" s="130"/>
      <c r="C362" s="28">
        <v>4260</v>
      </c>
      <c r="D362" s="75" t="s">
        <v>16</v>
      </c>
      <c r="E362" s="31">
        <v>2500</v>
      </c>
      <c r="F362" s="31">
        <v>2500</v>
      </c>
      <c r="G362" s="29"/>
    </row>
    <row r="363" spans="1:7" ht="24" customHeight="1">
      <c r="A363" s="144"/>
      <c r="B363" s="130"/>
      <c r="C363" s="28">
        <v>4280</v>
      </c>
      <c r="D363" s="13" t="s">
        <v>59</v>
      </c>
      <c r="E363" s="31">
        <v>100</v>
      </c>
      <c r="F363" s="31">
        <v>100</v>
      </c>
      <c r="G363" s="29"/>
    </row>
    <row r="364" spans="1:7" ht="24.75" customHeight="1">
      <c r="A364" s="144"/>
      <c r="B364" s="130"/>
      <c r="C364" s="28">
        <v>4300</v>
      </c>
      <c r="D364" s="75" t="s">
        <v>6</v>
      </c>
      <c r="E364" s="31">
        <v>3000</v>
      </c>
      <c r="F364" s="31">
        <v>3000</v>
      </c>
      <c r="G364" s="29"/>
    </row>
    <row r="365" spans="1:7" ht="36" customHeight="1">
      <c r="A365" s="144"/>
      <c r="B365" s="130"/>
      <c r="C365" s="28">
        <v>4440</v>
      </c>
      <c r="D365" s="33" t="s">
        <v>19</v>
      </c>
      <c r="E365" s="31">
        <v>3631</v>
      </c>
      <c r="F365" s="31">
        <v>3631</v>
      </c>
      <c r="G365" s="29"/>
    </row>
    <row r="366" spans="1:8" s="7" customFormat="1" ht="18" customHeight="1">
      <c r="A366" s="143"/>
      <c r="B366" s="132">
        <v>80195</v>
      </c>
      <c r="C366" s="57"/>
      <c r="D366" s="64" t="s">
        <v>7</v>
      </c>
      <c r="E366" s="60">
        <f>E367+E368+E369</f>
        <v>53555</v>
      </c>
      <c r="F366" s="60">
        <f>F367+F368+F369</f>
        <v>53555</v>
      </c>
      <c r="G366" s="55"/>
      <c r="H366" s="55"/>
    </row>
    <row r="367" spans="1:8" s="100" customFormat="1" ht="30.75" customHeight="1">
      <c r="A367" s="144"/>
      <c r="B367" s="132"/>
      <c r="C367" s="32">
        <v>3240</v>
      </c>
      <c r="D367" s="76" t="s">
        <v>196</v>
      </c>
      <c r="E367" s="31">
        <v>5219</v>
      </c>
      <c r="F367" s="31">
        <v>5219</v>
      </c>
      <c r="G367" s="29"/>
      <c r="H367" s="88"/>
    </row>
    <row r="368" spans="1:8" s="100" customFormat="1" ht="30.75" customHeight="1">
      <c r="A368" s="144"/>
      <c r="B368" s="132"/>
      <c r="C368" s="32">
        <v>4300</v>
      </c>
      <c r="D368" s="76" t="s">
        <v>6</v>
      </c>
      <c r="E368" s="31">
        <v>26055</v>
      </c>
      <c r="F368" s="31">
        <v>26055</v>
      </c>
      <c r="G368" s="29"/>
      <c r="H368" s="88"/>
    </row>
    <row r="369" spans="1:8" s="100" customFormat="1" ht="33" customHeight="1">
      <c r="A369" s="144"/>
      <c r="B369" s="136"/>
      <c r="C369" s="28">
        <v>4440</v>
      </c>
      <c r="D369" s="33" t="s">
        <v>194</v>
      </c>
      <c r="E369" s="31">
        <f>SUM(E370:E371)</f>
        <v>22281</v>
      </c>
      <c r="F369" s="31">
        <f>SUM(F370:F371)</f>
        <v>22281</v>
      </c>
      <c r="G369" s="29"/>
      <c r="H369" s="88"/>
    </row>
    <row r="370" spans="1:8" s="89" customFormat="1" ht="27.75" customHeight="1">
      <c r="A370" s="144"/>
      <c r="B370" s="136"/>
      <c r="C370" s="28"/>
      <c r="D370" s="151" t="s">
        <v>177</v>
      </c>
      <c r="E370" s="31">
        <v>19800</v>
      </c>
      <c r="F370" s="31">
        <v>19800</v>
      </c>
      <c r="G370" s="29"/>
      <c r="H370" s="88"/>
    </row>
    <row r="371" spans="1:8" s="89" customFormat="1" ht="29.25" customHeight="1">
      <c r="A371" s="144"/>
      <c r="B371" s="136"/>
      <c r="C371" s="28"/>
      <c r="D371" s="151" t="s">
        <v>176</v>
      </c>
      <c r="E371" s="31">
        <v>2481</v>
      </c>
      <c r="F371" s="31">
        <v>2481</v>
      </c>
      <c r="G371" s="29"/>
      <c r="H371" s="88"/>
    </row>
    <row r="372" spans="1:8" s="7" customFormat="1" ht="18" customHeight="1">
      <c r="A372" s="143" t="s">
        <v>149</v>
      </c>
      <c r="B372" s="132"/>
      <c r="C372" s="57"/>
      <c r="D372" s="64" t="s">
        <v>42</v>
      </c>
      <c r="E372" s="60">
        <f>E374+E379</f>
        <v>52000</v>
      </c>
      <c r="F372" s="60">
        <f>F374+F379</f>
        <v>52000</v>
      </c>
      <c r="G372" s="55"/>
      <c r="H372" s="8"/>
    </row>
    <row r="373" spans="1:8" s="7" customFormat="1" ht="16.5" customHeight="1" hidden="1">
      <c r="A373" s="143"/>
      <c r="B373" s="132" t="s">
        <v>80</v>
      </c>
      <c r="C373" s="57"/>
      <c r="D373" s="67" t="s">
        <v>69</v>
      </c>
      <c r="E373" s="31" t="e">
        <f>SUM(F373,G373,#REF!)</f>
        <v>#REF!</v>
      </c>
      <c r="F373" s="55"/>
      <c r="G373" s="55"/>
      <c r="H373" s="38"/>
    </row>
    <row r="374" spans="1:8" s="7" customFormat="1" ht="18" customHeight="1">
      <c r="A374" s="143"/>
      <c r="B374" s="132">
        <v>85153</v>
      </c>
      <c r="C374" s="57"/>
      <c r="D374" s="64" t="s">
        <v>43</v>
      </c>
      <c r="E374" s="60">
        <f>E378</f>
        <v>2000</v>
      </c>
      <c r="F374" s="55">
        <f>SUM(F378)</f>
        <v>2000</v>
      </c>
      <c r="G374" s="55"/>
      <c r="H374" s="55"/>
    </row>
    <row r="375" spans="1:8" s="19" customFormat="1" ht="18" customHeight="1" hidden="1">
      <c r="A375" s="144"/>
      <c r="B375" s="136"/>
      <c r="C375" s="28"/>
      <c r="D375" s="13" t="s">
        <v>87</v>
      </c>
      <c r="E375" s="31" t="e">
        <f>SUM(F375,G375,#REF!)</f>
        <v>#REF!</v>
      </c>
      <c r="F375" s="29">
        <f>SUM(F377)</f>
        <v>2000</v>
      </c>
      <c r="G375" s="29"/>
      <c r="H375" s="42"/>
    </row>
    <row r="376" spans="1:8" s="19" customFormat="1" ht="18" customHeight="1" hidden="1">
      <c r="A376" s="144"/>
      <c r="B376" s="136"/>
      <c r="C376" s="28"/>
      <c r="D376" s="13" t="s">
        <v>4</v>
      </c>
      <c r="E376" s="31" t="e">
        <f>SUM(F376,G376,#REF!)</f>
        <v>#REF!</v>
      </c>
      <c r="F376" s="29"/>
      <c r="G376" s="29"/>
      <c r="H376" s="42"/>
    </row>
    <row r="377" spans="1:8" s="19" customFormat="1" ht="18" customHeight="1" hidden="1">
      <c r="A377" s="144"/>
      <c r="B377" s="136"/>
      <c r="C377" s="28"/>
      <c r="D377" s="13" t="s">
        <v>78</v>
      </c>
      <c r="E377" s="31" t="e">
        <f>SUM(F377,G377,#REF!)</f>
        <v>#REF!</v>
      </c>
      <c r="F377" s="29">
        <f>SUM(F378)</f>
        <v>2000</v>
      </c>
      <c r="G377" s="29"/>
      <c r="H377" s="42"/>
    </row>
    <row r="378" spans="1:8" s="84" customFormat="1" ht="17.25" customHeight="1">
      <c r="A378" s="144"/>
      <c r="B378" s="130"/>
      <c r="C378" s="32">
        <v>4300</v>
      </c>
      <c r="D378" s="76" t="s">
        <v>6</v>
      </c>
      <c r="E378" s="31">
        <v>2000</v>
      </c>
      <c r="F378" s="29">
        <v>2000</v>
      </c>
      <c r="G378" s="29"/>
      <c r="H378" s="80"/>
    </row>
    <row r="379" spans="1:8" s="2" customFormat="1" ht="50.25" customHeight="1">
      <c r="A379" s="143"/>
      <c r="B379" s="137">
        <v>85154</v>
      </c>
      <c r="C379" s="63"/>
      <c r="D379" s="68" t="s">
        <v>150</v>
      </c>
      <c r="E379" s="60">
        <f>E384+E387+E388+E391</f>
        <v>50000</v>
      </c>
      <c r="F379" s="60">
        <f>F384+F387+F388+F391</f>
        <v>50000</v>
      </c>
      <c r="G379" s="55"/>
      <c r="H379" s="55"/>
    </row>
    <row r="380" spans="1:8" s="21" customFormat="1" ht="18" customHeight="1" hidden="1">
      <c r="A380" s="144"/>
      <c r="B380" s="130"/>
      <c r="C380" s="32"/>
      <c r="D380" s="13" t="s">
        <v>87</v>
      </c>
      <c r="E380" s="31" t="e">
        <f>SUM(F380,G380,#REF!)</f>
        <v>#REF!</v>
      </c>
      <c r="F380" s="29" t="e">
        <f>SUM(F382:F383)</f>
        <v>#REF!</v>
      </c>
      <c r="G380" s="29"/>
      <c r="H380" s="46"/>
    </row>
    <row r="381" spans="1:8" s="21" customFormat="1" ht="18" customHeight="1" hidden="1">
      <c r="A381" s="144"/>
      <c r="B381" s="130"/>
      <c r="C381" s="32"/>
      <c r="D381" s="33" t="s">
        <v>4</v>
      </c>
      <c r="E381" s="31" t="e">
        <f>SUM(F381,G381,#REF!)</f>
        <v>#REF!</v>
      </c>
      <c r="F381" s="29"/>
      <c r="G381" s="29"/>
      <c r="H381" s="46"/>
    </row>
    <row r="382" spans="1:8" s="21" customFormat="1" ht="18" customHeight="1" hidden="1">
      <c r="A382" s="144"/>
      <c r="B382" s="130"/>
      <c r="C382" s="32"/>
      <c r="D382" s="33" t="s">
        <v>78</v>
      </c>
      <c r="E382" s="31" t="e">
        <f>SUM(F382,G382,#REF!)</f>
        <v>#REF!</v>
      </c>
      <c r="F382" s="29" t="e">
        <f>SUM(F384:F388)</f>
        <v>#REF!</v>
      </c>
      <c r="G382" s="29"/>
      <c r="H382" s="46"/>
    </row>
    <row r="383" spans="1:8" s="21" customFormat="1" ht="18" customHeight="1" hidden="1">
      <c r="A383" s="144"/>
      <c r="B383" s="130"/>
      <c r="C383" s="32"/>
      <c r="D383" s="33" t="s">
        <v>74</v>
      </c>
      <c r="E383" s="31" t="e">
        <f>SUM(F383,G383,#REF!)</f>
        <v>#REF!</v>
      </c>
      <c r="F383" s="29" t="e">
        <f>SUM(F389:F391)</f>
        <v>#REF!</v>
      </c>
      <c r="G383" s="29"/>
      <c r="H383" s="46"/>
    </row>
    <row r="384" spans="1:8" s="99" customFormat="1" ht="19.5" customHeight="1">
      <c r="A384" s="144"/>
      <c r="B384" s="130"/>
      <c r="C384" s="32">
        <v>3030</v>
      </c>
      <c r="D384" s="33" t="s">
        <v>11</v>
      </c>
      <c r="E384" s="31">
        <v>5000</v>
      </c>
      <c r="F384" s="31">
        <v>5000</v>
      </c>
      <c r="G384" s="29"/>
      <c r="H384" s="98"/>
    </row>
    <row r="385" spans="1:8" s="85" customFormat="1" ht="47.25" customHeight="1" hidden="1">
      <c r="A385" s="144"/>
      <c r="B385" s="130"/>
      <c r="C385" s="32">
        <v>2620</v>
      </c>
      <c r="D385" s="33" t="s">
        <v>70</v>
      </c>
      <c r="E385" s="31" t="e">
        <f>SUM(F385,G385,#REF!)</f>
        <v>#REF!</v>
      </c>
      <c r="F385" s="31" t="e">
        <f>SUM(G385,#REF!,H385)</f>
        <v>#REF!</v>
      </c>
      <c r="G385" s="29"/>
      <c r="H385" s="80"/>
    </row>
    <row r="386" spans="1:8" s="85" customFormat="1" ht="26.25" customHeight="1" hidden="1">
      <c r="A386" s="144"/>
      <c r="B386" s="130"/>
      <c r="C386" s="32">
        <v>2630</v>
      </c>
      <c r="D386" s="33" t="s">
        <v>82</v>
      </c>
      <c r="E386" s="31" t="e">
        <f>SUM(F386,G386,#REF!)</f>
        <v>#REF!</v>
      </c>
      <c r="F386" s="31" t="e">
        <f>SUM(G386,#REF!,H386)</f>
        <v>#REF!</v>
      </c>
      <c r="G386" s="29"/>
      <c r="H386" s="80"/>
    </row>
    <row r="387" spans="1:8" s="85" customFormat="1" ht="20.25" customHeight="1">
      <c r="A387" s="144"/>
      <c r="B387" s="130"/>
      <c r="C387" s="32">
        <v>4170</v>
      </c>
      <c r="D387" s="33" t="s">
        <v>123</v>
      </c>
      <c r="E387" s="31">
        <v>2000</v>
      </c>
      <c r="F387" s="31">
        <v>2000</v>
      </c>
      <c r="G387" s="29"/>
      <c r="H387" s="80"/>
    </row>
    <row r="388" spans="1:8" s="85" customFormat="1" ht="15.75" customHeight="1">
      <c r="A388" s="144"/>
      <c r="B388" s="130"/>
      <c r="C388" s="32">
        <v>4210</v>
      </c>
      <c r="D388" s="33" t="s">
        <v>9</v>
      </c>
      <c r="E388" s="31">
        <v>16000</v>
      </c>
      <c r="F388" s="31">
        <v>16000</v>
      </c>
      <c r="G388" s="29"/>
      <c r="H388" s="80"/>
    </row>
    <row r="389" spans="1:8" s="2" customFormat="1" ht="16.5" customHeight="1" hidden="1">
      <c r="A389" s="144"/>
      <c r="B389" s="130"/>
      <c r="C389" s="32">
        <v>4300</v>
      </c>
      <c r="D389" s="13" t="s">
        <v>9</v>
      </c>
      <c r="E389" s="31" t="e">
        <f>SUM(F389,G389,#REF!)</f>
        <v>#REF!</v>
      </c>
      <c r="F389" s="31" t="e">
        <f>SUM(G389,#REF!,H389)</f>
        <v>#REF!</v>
      </c>
      <c r="G389" s="29"/>
      <c r="H389" s="34"/>
    </row>
    <row r="390" spans="1:8" s="2" customFormat="1" ht="16.5" customHeight="1" hidden="1">
      <c r="A390" s="144"/>
      <c r="B390" s="130"/>
      <c r="C390" s="32">
        <v>4220</v>
      </c>
      <c r="D390" s="13" t="s">
        <v>31</v>
      </c>
      <c r="E390" s="31" t="e">
        <f>SUM(F390,G390,#REF!)</f>
        <v>#REF!</v>
      </c>
      <c r="F390" s="31" t="e">
        <f>SUM(G390,#REF!,H390)</f>
        <v>#REF!</v>
      </c>
      <c r="G390" s="29"/>
      <c r="H390" s="34"/>
    </row>
    <row r="391" spans="1:8" s="84" customFormat="1" ht="18" customHeight="1">
      <c r="A391" s="144"/>
      <c r="B391" s="130"/>
      <c r="C391" s="32">
        <v>4300</v>
      </c>
      <c r="D391" s="13" t="s">
        <v>6</v>
      </c>
      <c r="E391" s="31">
        <v>27000</v>
      </c>
      <c r="F391" s="31">
        <v>27000</v>
      </c>
      <c r="G391" s="29"/>
      <c r="H391" s="80"/>
    </row>
    <row r="392" spans="1:8" s="7" customFormat="1" ht="18" customHeight="1">
      <c r="A392" s="143" t="s">
        <v>155</v>
      </c>
      <c r="B392" s="132"/>
      <c r="C392" s="57"/>
      <c r="D392" s="64" t="s">
        <v>97</v>
      </c>
      <c r="E392" s="60">
        <f>E394+E396+E411+E416+E422+E424+E452+E456</f>
        <v>1701500</v>
      </c>
      <c r="F392" s="60">
        <f>F394+F396+F411+F416+F422+F424+F452+F456</f>
        <v>519500</v>
      </c>
      <c r="G392" s="60">
        <f>G396+G411+G416+G422+G424+G452+G456</f>
        <v>1182000</v>
      </c>
      <c r="H392" s="55"/>
    </row>
    <row r="393" spans="1:8" s="182" customFormat="1" ht="18" customHeight="1">
      <c r="A393" s="172"/>
      <c r="B393" s="176"/>
      <c r="C393" s="180"/>
      <c r="D393" s="162" t="s">
        <v>212</v>
      </c>
      <c r="E393" s="167">
        <f>E401+E402+E403+E404+E431+E432+E433+E434+E435</f>
        <v>257700</v>
      </c>
      <c r="F393" s="167">
        <f>F401+F402+F403+F404+F431+F432+F433+F434+F435</f>
        <v>228570</v>
      </c>
      <c r="G393" s="167">
        <f>G401+G402+G403+G404+G431+G432+G433+G434+G435</f>
        <v>29130</v>
      </c>
      <c r="H393" s="181"/>
    </row>
    <row r="394" spans="1:8" s="7" customFormat="1" ht="18" customHeight="1">
      <c r="A394" s="143"/>
      <c r="B394" s="132" t="s">
        <v>156</v>
      </c>
      <c r="C394" s="57"/>
      <c r="D394" s="64" t="s">
        <v>157</v>
      </c>
      <c r="E394" s="60">
        <f>E395</f>
        <v>15000</v>
      </c>
      <c r="F394" s="60">
        <f>F395</f>
        <v>15000</v>
      </c>
      <c r="G394" s="60"/>
      <c r="H394" s="55"/>
    </row>
    <row r="395" spans="1:8" s="7" customFormat="1" ht="46.5" customHeight="1">
      <c r="A395" s="143"/>
      <c r="B395" s="132"/>
      <c r="C395" s="57">
        <v>4330</v>
      </c>
      <c r="D395" s="124" t="s">
        <v>158</v>
      </c>
      <c r="E395" s="147">
        <v>15000</v>
      </c>
      <c r="F395" s="147">
        <v>15000</v>
      </c>
      <c r="G395" s="60"/>
      <c r="H395" s="55"/>
    </row>
    <row r="396" spans="1:8" s="7" customFormat="1" ht="81.75" customHeight="1">
      <c r="A396" s="143"/>
      <c r="B396" s="132" t="s">
        <v>153</v>
      </c>
      <c r="C396" s="57"/>
      <c r="D396" s="64" t="s">
        <v>195</v>
      </c>
      <c r="E396" s="60">
        <f>SUM(E400:E410)</f>
        <v>1074000</v>
      </c>
      <c r="F396" s="60"/>
      <c r="G396" s="60">
        <f>SUM(G400:G410)</f>
        <v>1074000</v>
      </c>
      <c r="H396" s="108"/>
    </row>
    <row r="397" spans="1:8" s="19" customFormat="1" ht="18" customHeight="1" hidden="1">
      <c r="A397" s="144"/>
      <c r="B397" s="136"/>
      <c r="C397" s="28"/>
      <c r="D397" s="13" t="s">
        <v>87</v>
      </c>
      <c r="E397" s="31" t="e">
        <f>SUM(F397,G397,#REF!)</f>
        <v>#REF!</v>
      </c>
      <c r="F397" s="29" t="e">
        <f>SUM(F399)</f>
        <v>#REF!</v>
      </c>
      <c r="G397" s="29" t="e">
        <f>SUM(G399)</f>
        <v>#REF!</v>
      </c>
      <c r="H397" s="42"/>
    </row>
    <row r="398" spans="1:8" s="19" customFormat="1" ht="18" customHeight="1" hidden="1">
      <c r="A398" s="144"/>
      <c r="B398" s="136"/>
      <c r="C398" s="28"/>
      <c r="D398" s="13" t="s">
        <v>4</v>
      </c>
      <c r="E398" s="31" t="e">
        <f>SUM(F398,G398,#REF!)</f>
        <v>#REF!</v>
      </c>
      <c r="F398" s="29"/>
      <c r="G398" s="29"/>
      <c r="H398" s="42"/>
    </row>
    <row r="399" spans="1:8" s="19" customFormat="1" ht="18" customHeight="1" hidden="1">
      <c r="A399" s="144"/>
      <c r="B399" s="136"/>
      <c r="C399" s="28"/>
      <c r="D399" s="13" t="s">
        <v>74</v>
      </c>
      <c r="E399" s="31" t="e">
        <f>SUM(F399,G399,#REF!)</f>
        <v>#REF!</v>
      </c>
      <c r="F399" s="29" t="e">
        <f>SUM(#REF!)</f>
        <v>#REF!</v>
      </c>
      <c r="G399" s="29" t="e">
        <f>SUM(#REF!)</f>
        <v>#REF!</v>
      </c>
      <c r="H399" s="42"/>
    </row>
    <row r="400" spans="1:8" s="84" customFormat="1" ht="18" customHeight="1">
      <c r="A400" s="144"/>
      <c r="B400" s="130"/>
      <c r="C400" s="32">
        <v>3110</v>
      </c>
      <c r="D400" s="13" t="s">
        <v>44</v>
      </c>
      <c r="E400" s="31">
        <v>1040000</v>
      </c>
      <c r="F400" s="31"/>
      <c r="G400" s="31">
        <v>1040000</v>
      </c>
      <c r="H400" s="80"/>
    </row>
    <row r="401" spans="1:8" s="84" customFormat="1" ht="30" customHeight="1">
      <c r="A401" s="144"/>
      <c r="B401" s="130"/>
      <c r="C401" s="28">
        <v>4010</v>
      </c>
      <c r="D401" s="13" t="s">
        <v>12</v>
      </c>
      <c r="E401" s="31">
        <v>22880</v>
      </c>
      <c r="F401" s="31"/>
      <c r="G401" s="31">
        <v>22880</v>
      </c>
      <c r="H401" s="80"/>
    </row>
    <row r="402" spans="1:8" s="84" customFormat="1" ht="18" customHeight="1">
      <c r="A402" s="144"/>
      <c r="B402" s="130"/>
      <c r="C402" s="28">
        <v>4040</v>
      </c>
      <c r="D402" s="13" t="s">
        <v>13</v>
      </c>
      <c r="E402" s="31">
        <v>1700</v>
      </c>
      <c r="F402" s="31"/>
      <c r="G402" s="31">
        <v>1700</v>
      </c>
      <c r="H402" s="80"/>
    </row>
    <row r="403" spans="1:8" s="84" customFormat="1" ht="18" customHeight="1">
      <c r="A403" s="144"/>
      <c r="B403" s="130"/>
      <c r="C403" s="28">
        <v>4110</v>
      </c>
      <c r="D403" s="13" t="s">
        <v>14</v>
      </c>
      <c r="E403" s="31">
        <v>3950</v>
      </c>
      <c r="F403" s="31"/>
      <c r="G403" s="31">
        <v>3950</v>
      </c>
      <c r="H403" s="80"/>
    </row>
    <row r="404" spans="1:8" s="84" customFormat="1" ht="18" customHeight="1">
      <c r="A404" s="144"/>
      <c r="B404" s="130"/>
      <c r="C404" s="28">
        <v>4120</v>
      </c>
      <c r="D404" s="13" t="s">
        <v>15</v>
      </c>
      <c r="E404" s="31">
        <v>600</v>
      </c>
      <c r="F404" s="31"/>
      <c r="G404" s="31">
        <v>600</v>
      </c>
      <c r="H404" s="80"/>
    </row>
    <row r="405" spans="1:8" s="84" customFormat="1" ht="18" customHeight="1">
      <c r="A405" s="144"/>
      <c r="B405" s="130"/>
      <c r="C405" s="28">
        <v>4210</v>
      </c>
      <c r="D405" s="75" t="s">
        <v>9</v>
      </c>
      <c r="E405" s="31">
        <v>1000</v>
      </c>
      <c r="F405" s="31"/>
      <c r="G405" s="31">
        <v>1000</v>
      </c>
      <c r="H405" s="80"/>
    </row>
    <row r="406" spans="1:8" s="84" customFormat="1" ht="18" customHeight="1">
      <c r="A406" s="144"/>
      <c r="B406" s="130"/>
      <c r="C406" s="28">
        <v>4300</v>
      </c>
      <c r="D406" s="75" t="s">
        <v>6</v>
      </c>
      <c r="E406" s="31">
        <v>1000</v>
      </c>
      <c r="F406" s="31"/>
      <c r="G406" s="31">
        <v>1000</v>
      </c>
      <c r="H406" s="80"/>
    </row>
    <row r="407" spans="1:8" s="84" customFormat="1" ht="33" customHeight="1">
      <c r="A407" s="144"/>
      <c r="B407" s="130"/>
      <c r="C407" s="32">
        <v>4440</v>
      </c>
      <c r="D407" s="13" t="s">
        <v>19</v>
      </c>
      <c r="E407" s="31">
        <v>950</v>
      </c>
      <c r="F407" s="31"/>
      <c r="G407" s="31">
        <v>950</v>
      </c>
      <c r="H407" s="80"/>
    </row>
    <row r="408" spans="1:8" s="84" customFormat="1" ht="30.75" customHeight="1">
      <c r="A408" s="144"/>
      <c r="B408" s="130"/>
      <c r="C408" s="28">
        <v>4700</v>
      </c>
      <c r="D408" s="13" t="s">
        <v>136</v>
      </c>
      <c r="E408" s="31">
        <v>920</v>
      </c>
      <c r="F408" s="31"/>
      <c r="G408" s="31">
        <v>920</v>
      </c>
      <c r="H408" s="80"/>
    </row>
    <row r="409" spans="1:8" s="84" customFormat="1" ht="45" customHeight="1">
      <c r="A409" s="144"/>
      <c r="B409" s="130"/>
      <c r="C409" s="32">
        <v>4740</v>
      </c>
      <c r="D409" s="33" t="s">
        <v>137</v>
      </c>
      <c r="E409" s="31">
        <v>400</v>
      </c>
      <c r="F409" s="31"/>
      <c r="G409" s="31">
        <v>400</v>
      </c>
      <c r="H409" s="80"/>
    </row>
    <row r="410" spans="1:8" s="84" customFormat="1" ht="34.5" customHeight="1">
      <c r="A410" s="144"/>
      <c r="B410" s="130"/>
      <c r="C410" s="32">
        <v>4750</v>
      </c>
      <c r="D410" s="33" t="s">
        <v>132</v>
      </c>
      <c r="E410" s="31">
        <v>600</v>
      </c>
      <c r="F410" s="29"/>
      <c r="G410" s="29">
        <v>600</v>
      </c>
      <c r="H410" s="80"/>
    </row>
    <row r="411" spans="1:8" s="2" customFormat="1" ht="79.5" customHeight="1">
      <c r="A411" s="143"/>
      <c r="B411" s="137">
        <v>85213</v>
      </c>
      <c r="C411" s="63"/>
      <c r="D411" s="68" t="s">
        <v>104</v>
      </c>
      <c r="E411" s="60">
        <f>E415</f>
        <v>11000</v>
      </c>
      <c r="F411" s="55"/>
      <c r="G411" s="55">
        <f>SUM(G415)</f>
        <v>11000</v>
      </c>
      <c r="H411" s="55"/>
    </row>
    <row r="412" spans="1:8" s="19" customFormat="1" ht="18" customHeight="1" hidden="1">
      <c r="A412" s="144"/>
      <c r="B412" s="136"/>
      <c r="C412" s="28"/>
      <c r="D412" s="13" t="s">
        <v>87</v>
      </c>
      <c r="E412" s="31" t="e">
        <f>SUM(F412,G412,#REF!)</f>
        <v>#REF!</v>
      </c>
      <c r="F412" s="29">
        <f>SUM(F414)</f>
        <v>0</v>
      </c>
      <c r="G412" s="29">
        <f>SUM(G414)</f>
        <v>11000</v>
      </c>
      <c r="H412" s="42"/>
    </row>
    <row r="413" spans="1:8" s="19" customFormat="1" ht="18" customHeight="1" hidden="1">
      <c r="A413" s="144"/>
      <c r="B413" s="136"/>
      <c r="C413" s="28"/>
      <c r="D413" s="13" t="s">
        <v>4</v>
      </c>
      <c r="E413" s="31" t="e">
        <f>SUM(F413,G413,#REF!)</f>
        <v>#REF!</v>
      </c>
      <c r="F413" s="29"/>
      <c r="G413" s="29"/>
      <c r="H413" s="42"/>
    </row>
    <row r="414" spans="1:8" s="19" customFormat="1" ht="18" customHeight="1" hidden="1">
      <c r="A414" s="144"/>
      <c r="B414" s="136"/>
      <c r="C414" s="28"/>
      <c r="D414" s="13" t="s">
        <v>74</v>
      </c>
      <c r="E414" s="31" t="e">
        <f>SUM(F414,G414,#REF!)</f>
        <v>#REF!</v>
      </c>
      <c r="F414" s="29">
        <f>SUM(F415)</f>
        <v>0</v>
      </c>
      <c r="G414" s="29">
        <f>SUM(G415)</f>
        <v>11000</v>
      </c>
      <c r="H414" s="42"/>
    </row>
    <row r="415" spans="1:8" s="85" customFormat="1" ht="18" customHeight="1">
      <c r="A415" s="143"/>
      <c r="B415" s="130"/>
      <c r="C415" s="32">
        <v>4130</v>
      </c>
      <c r="D415" s="13" t="s">
        <v>56</v>
      </c>
      <c r="E415" s="31">
        <v>11000</v>
      </c>
      <c r="F415" s="29"/>
      <c r="G415" s="29">
        <v>11000</v>
      </c>
      <c r="H415" s="80"/>
    </row>
    <row r="416" spans="1:8" s="2" customFormat="1" ht="33" customHeight="1">
      <c r="A416" s="144"/>
      <c r="B416" s="137">
        <v>85214</v>
      </c>
      <c r="C416" s="63"/>
      <c r="D416" s="68" t="s">
        <v>68</v>
      </c>
      <c r="E416" s="55">
        <f>SUM(E420:E421)</f>
        <v>257000</v>
      </c>
      <c r="F416" s="55">
        <f>SUM(F420:F421)</f>
        <v>160000</v>
      </c>
      <c r="G416" s="55">
        <f>SUM(G420)</f>
        <v>97000</v>
      </c>
      <c r="H416" s="55"/>
    </row>
    <row r="417" spans="1:8" s="19" customFormat="1" ht="0.75" customHeight="1" hidden="1">
      <c r="A417" s="144"/>
      <c r="B417" s="136"/>
      <c r="C417" s="28"/>
      <c r="D417" s="13" t="s">
        <v>87</v>
      </c>
      <c r="E417" s="31" t="e">
        <f>SUM(F417,G417,#REF!)</f>
        <v>#REF!</v>
      </c>
      <c r="F417" s="29">
        <f>SUM(F419)</f>
        <v>158000</v>
      </c>
      <c r="G417" s="29">
        <f>SUM(G419)</f>
        <v>97000</v>
      </c>
      <c r="H417" s="42"/>
    </row>
    <row r="418" spans="1:8" s="19" customFormat="1" ht="18" customHeight="1" hidden="1">
      <c r="A418" s="144"/>
      <c r="B418" s="136"/>
      <c r="C418" s="28"/>
      <c r="D418" s="13" t="s">
        <v>4</v>
      </c>
      <c r="E418" s="31" t="e">
        <f>SUM(F418,G418,#REF!)</f>
        <v>#REF!</v>
      </c>
      <c r="F418" s="29"/>
      <c r="G418" s="29"/>
      <c r="H418" s="42"/>
    </row>
    <row r="419" spans="1:8" s="19" customFormat="1" ht="18" customHeight="1" hidden="1">
      <c r="A419" s="144"/>
      <c r="B419" s="136"/>
      <c r="C419" s="28"/>
      <c r="D419" s="13" t="s">
        <v>74</v>
      </c>
      <c r="E419" s="31" t="e">
        <f>SUM(F419,G419,#REF!)</f>
        <v>#REF!</v>
      </c>
      <c r="F419" s="29">
        <f>SUM(F420)</f>
        <v>158000</v>
      </c>
      <c r="G419" s="29">
        <f>SUM(G420)</f>
        <v>97000</v>
      </c>
      <c r="H419" s="42"/>
    </row>
    <row r="420" spans="1:8" s="84" customFormat="1" ht="18" customHeight="1">
      <c r="A420" s="143"/>
      <c r="B420" s="130"/>
      <c r="C420" s="32">
        <v>3110</v>
      </c>
      <c r="D420" s="13" t="s">
        <v>44</v>
      </c>
      <c r="E420" s="31">
        <f>SUM(F420:G420)</f>
        <v>255000</v>
      </c>
      <c r="F420" s="29">
        <v>158000</v>
      </c>
      <c r="G420" s="29">
        <v>97000</v>
      </c>
      <c r="H420" s="80"/>
    </row>
    <row r="421" spans="1:8" s="84" customFormat="1" ht="18" customHeight="1">
      <c r="A421" s="143"/>
      <c r="B421" s="130"/>
      <c r="C421" s="32">
        <v>4300</v>
      </c>
      <c r="D421" s="13" t="s">
        <v>6</v>
      </c>
      <c r="E421" s="31">
        <f>F421</f>
        <v>2000</v>
      </c>
      <c r="F421" s="31">
        <v>2000</v>
      </c>
      <c r="G421" s="31"/>
      <c r="H421" s="80"/>
    </row>
    <row r="422" spans="1:8" s="84" customFormat="1" ht="18" customHeight="1">
      <c r="A422" s="143"/>
      <c r="B422" s="132">
        <v>85215</v>
      </c>
      <c r="C422" s="57"/>
      <c r="D422" s="64" t="s">
        <v>45</v>
      </c>
      <c r="E422" s="55">
        <f>SUM(E423)</f>
        <v>50000</v>
      </c>
      <c r="F422" s="55">
        <f>SUM(F423)</f>
        <v>50000</v>
      </c>
      <c r="G422" s="31"/>
      <c r="H422" s="80"/>
    </row>
    <row r="423" spans="1:8" s="84" customFormat="1" ht="18" customHeight="1">
      <c r="A423" s="143"/>
      <c r="B423" s="136"/>
      <c r="C423" s="28">
        <v>3110</v>
      </c>
      <c r="D423" s="13" t="s">
        <v>44</v>
      </c>
      <c r="E423" s="31">
        <v>50000</v>
      </c>
      <c r="F423" s="31">
        <v>50000</v>
      </c>
      <c r="G423" s="31"/>
      <c r="H423" s="80"/>
    </row>
    <row r="424" spans="1:8" s="7" customFormat="1" ht="18.75" customHeight="1">
      <c r="A424" s="143"/>
      <c r="B424" s="132">
        <v>85219</v>
      </c>
      <c r="C424" s="57"/>
      <c r="D424" s="64" t="s">
        <v>100</v>
      </c>
      <c r="E424" s="60">
        <f>E430+E431+E432+E433+E434+E435+E436+E437+E438+E439+E440+E441+E442+E443+E444+E445+E449+E450+E451</f>
        <v>278000</v>
      </c>
      <c r="F424" s="60">
        <f>F430+F431+F432+F433+F434+F435+F436+F437+F438+F439+F440+F441+F442+F443+F444+F445+F449+F450+F451</f>
        <v>278000</v>
      </c>
      <c r="G424" s="60"/>
      <c r="H424" s="55"/>
    </row>
    <row r="425" spans="1:8" s="21" customFormat="1" ht="18" customHeight="1" hidden="1">
      <c r="A425" s="144"/>
      <c r="B425" s="130"/>
      <c r="C425" s="32"/>
      <c r="D425" s="13" t="s">
        <v>87</v>
      </c>
      <c r="E425" s="31" t="e">
        <f>SUM(F425,G425,#REF!)</f>
        <v>#REF!</v>
      </c>
      <c r="F425" s="29">
        <f>SUM(F427:F429)</f>
        <v>262990</v>
      </c>
      <c r="G425" s="29">
        <f>SUM(G427:G429)</f>
        <v>0</v>
      </c>
      <c r="H425" s="46"/>
    </row>
    <row r="426" spans="1:8" s="21" customFormat="1" ht="18" customHeight="1" hidden="1">
      <c r="A426" s="144"/>
      <c r="B426" s="130"/>
      <c r="C426" s="32"/>
      <c r="D426" s="13" t="s">
        <v>4</v>
      </c>
      <c r="E426" s="31" t="e">
        <f>SUM(F426,G426,#REF!)</f>
        <v>#REF!</v>
      </c>
      <c r="F426" s="29"/>
      <c r="G426" s="29"/>
      <c r="H426" s="46"/>
    </row>
    <row r="427" spans="1:8" s="21" customFormat="1" ht="18" customHeight="1" hidden="1">
      <c r="A427" s="144"/>
      <c r="B427" s="130"/>
      <c r="C427" s="32"/>
      <c r="D427" s="13" t="s">
        <v>75</v>
      </c>
      <c r="E427" s="31" t="e">
        <f>SUM(F427,G427,#REF!)</f>
        <v>#REF!</v>
      </c>
      <c r="F427" s="29">
        <f>SUM(F431:F432)</f>
        <v>185300</v>
      </c>
      <c r="G427" s="29">
        <f>SUM(G431:G432)</f>
        <v>0</v>
      </c>
      <c r="H427" s="46"/>
    </row>
    <row r="428" spans="1:8" s="21" customFormat="1" ht="18" customHeight="1" hidden="1">
      <c r="A428" s="144"/>
      <c r="B428" s="130"/>
      <c r="C428" s="32"/>
      <c r="D428" s="13" t="s">
        <v>76</v>
      </c>
      <c r="E428" s="31" t="e">
        <f>SUM(F428,G428,#REF!)</f>
        <v>#REF!</v>
      </c>
      <c r="F428" s="29">
        <f>SUM(F433:F434)</f>
        <v>34770</v>
      </c>
      <c r="G428" s="29">
        <f>SUM(G433:G434)</f>
        <v>0</v>
      </c>
      <c r="H428" s="46"/>
    </row>
    <row r="429" spans="1:8" s="21" customFormat="1" ht="18" customHeight="1" hidden="1">
      <c r="A429" s="144"/>
      <c r="B429" s="130"/>
      <c r="C429" s="32"/>
      <c r="D429" s="13" t="s">
        <v>74</v>
      </c>
      <c r="E429" s="31" t="e">
        <f>SUM(F429,G429,#REF!)</f>
        <v>#REF!</v>
      </c>
      <c r="F429" s="29">
        <f>SUM(F430,F436:F444)</f>
        <v>42920</v>
      </c>
      <c r="G429" s="29">
        <f>SUM(G430,G436:G444)</f>
        <v>0</v>
      </c>
      <c r="H429" s="46"/>
    </row>
    <row r="430" spans="1:8" s="84" customFormat="1" ht="40.5" customHeight="1">
      <c r="A430" s="144"/>
      <c r="B430" s="141"/>
      <c r="C430" s="32">
        <v>3020</v>
      </c>
      <c r="D430" s="76" t="s">
        <v>102</v>
      </c>
      <c r="E430" s="31">
        <v>2000</v>
      </c>
      <c r="F430" s="31">
        <v>2000</v>
      </c>
      <c r="G430" s="29"/>
      <c r="H430" s="80"/>
    </row>
    <row r="431" spans="1:8" s="85" customFormat="1" ht="31.5" customHeight="1">
      <c r="A431" s="144"/>
      <c r="B431" s="134"/>
      <c r="C431" s="32">
        <v>4010</v>
      </c>
      <c r="D431" s="13" t="s">
        <v>12</v>
      </c>
      <c r="E431" s="31">
        <v>173800</v>
      </c>
      <c r="F431" s="31">
        <v>173800</v>
      </c>
      <c r="G431" s="29"/>
      <c r="H431" s="80"/>
    </row>
    <row r="432" spans="1:8" s="85" customFormat="1" ht="18" customHeight="1">
      <c r="A432" s="144"/>
      <c r="B432" s="134"/>
      <c r="C432" s="32">
        <v>4040</v>
      </c>
      <c r="D432" s="13" t="s">
        <v>13</v>
      </c>
      <c r="E432" s="31">
        <v>11500</v>
      </c>
      <c r="F432" s="31">
        <v>11500</v>
      </c>
      <c r="G432" s="29"/>
      <c r="H432" s="80"/>
    </row>
    <row r="433" spans="1:8" s="85" customFormat="1" ht="18" customHeight="1">
      <c r="A433" s="144"/>
      <c r="B433" s="134"/>
      <c r="C433" s="32">
        <v>4110</v>
      </c>
      <c r="D433" s="13" t="s">
        <v>14</v>
      </c>
      <c r="E433" s="31">
        <v>30170</v>
      </c>
      <c r="F433" s="31">
        <v>30170</v>
      </c>
      <c r="G433" s="29"/>
      <c r="H433" s="80"/>
    </row>
    <row r="434" spans="1:8" s="85" customFormat="1" ht="18" customHeight="1">
      <c r="A434" s="144"/>
      <c r="B434" s="134"/>
      <c r="C434" s="32">
        <v>4120</v>
      </c>
      <c r="D434" s="13" t="s">
        <v>15</v>
      </c>
      <c r="E434" s="31">
        <v>4600</v>
      </c>
      <c r="F434" s="31">
        <v>4600</v>
      </c>
      <c r="G434" s="29"/>
      <c r="H434" s="80"/>
    </row>
    <row r="435" spans="1:8" s="85" customFormat="1" ht="18" customHeight="1">
      <c r="A435" s="144"/>
      <c r="B435" s="134"/>
      <c r="C435" s="32">
        <v>4170</v>
      </c>
      <c r="D435" s="13" t="s">
        <v>123</v>
      </c>
      <c r="E435" s="31">
        <v>8500</v>
      </c>
      <c r="F435" s="31">
        <v>8500</v>
      </c>
      <c r="G435" s="29"/>
      <c r="H435" s="80"/>
    </row>
    <row r="436" spans="1:8" s="85" customFormat="1" ht="18" customHeight="1">
      <c r="A436" s="144"/>
      <c r="B436" s="134"/>
      <c r="C436" s="32">
        <v>4210</v>
      </c>
      <c r="D436" s="13" t="s">
        <v>9</v>
      </c>
      <c r="E436" s="31">
        <v>3000</v>
      </c>
      <c r="F436" s="31">
        <v>3000</v>
      </c>
      <c r="G436" s="29"/>
      <c r="H436" s="80"/>
    </row>
    <row r="437" spans="1:8" s="85" customFormat="1" ht="18" customHeight="1">
      <c r="A437" s="144"/>
      <c r="B437" s="134"/>
      <c r="C437" s="32">
        <v>4280</v>
      </c>
      <c r="D437" s="13" t="s">
        <v>59</v>
      </c>
      <c r="E437" s="31">
        <v>200</v>
      </c>
      <c r="F437" s="31">
        <v>200</v>
      </c>
      <c r="G437" s="29"/>
      <c r="H437" s="80"/>
    </row>
    <row r="438" spans="1:8" s="85" customFormat="1" ht="18" customHeight="1">
      <c r="A438" s="143"/>
      <c r="B438" s="134"/>
      <c r="C438" s="32">
        <v>4300</v>
      </c>
      <c r="D438" s="13" t="s">
        <v>6</v>
      </c>
      <c r="E438" s="31">
        <v>20000</v>
      </c>
      <c r="F438" s="31">
        <v>20000</v>
      </c>
      <c r="G438" s="29"/>
      <c r="H438" s="80"/>
    </row>
    <row r="439" spans="1:8" s="85" customFormat="1" ht="33" customHeight="1">
      <c r="A439" s="143"/>
      <c r="B439" s="134"/>
      <c r="C439" s="28">
        <v>4350</v>
      </c>
      <c r="D439" s="13" t="s">
        <v>134</v>
      </c>
      <c r="E439" s="31">
        <v>1000</v>
      </c>
      <c r="F439" s="31">
        <v>1000</v>
      </c>
      <c r="G439" s="29"/>
      <c r="H439" s="80"/>
    </row>
    <row r="440" spans="1:8" s="85" customFormat="1" ht="45" customHeight="1">
      <c r="A440" s="143"/>
      <c r="B440" s="134"/>
      <c r="C440" s="28">
        <v>4370</v>
      </c>
      <c r="D440" s="13" t="s">
        <v>124</v>
      </c>
      <c r="E440" s="31">
        <v>3600</v>
      </c>
      <c r="F440" s="31">
        <v>3600</v>
      </c>
      <c r="G440" s="29"/>
      <c r="H440" s="80"/>
    </row>
    <row r="441" spans="1:8" s="85" customFormat="1" ht="30" customHeight="1">
      <c r="A441" s="143"/>
      <c r="B441" s="134"/>
      <c r="C441" s="32">
        <v>4400</v>
      </c>
      <c r="D441" s="13" t="s">
        <v>154</v>
      </c>
      <c r="E441" s="31">
        <v>7920</v>
      </c>
      <c r="F441" s="31">
        <v>7920</v>
      </c>
      <c r="G441" s="29"/>
      <c r="H441" s="80"/>
    </row>
    <row r="442" spans="1:8" s="85" customFormat="1" ht="18" customHeight="1">
      <c r="A442" s="144"/>
      <c r="B442" s="134"/>
      <c r="C442" s="32">
        <v>4410</v>
      </c>
      <c r="D442" s="13" t="s">
        <v>17</v>
      </c>
      <c r="E442" s="31">
        <v>800</v>
      </c>
      <c r="F442" s="31">
        <v>800</v>
      </c>
      <c r="G442" s="29"/>
      <c r="H442" s="80"/>
    </row>
    <row r="443" spans="1:8" s="85" customFormat="1" ht="18" customHeight="1">
      <c r="A443" s="144"/>
      <c r="B443" s="134"/>
      <c r="C443" s="32">
        <v>4430</v>
      </c>
      <c r="D443" s="13" t="s">
        <v>18</v>
      </c>
      <c r="E443" s="31">
        <v>800</v>
      </c>
      <c r="F443" s="31">
        <v>800</v>
      </c>
      <c r="G443" s="29"/>
      <c r="H443" s="80"/>
    </row>
    <row r="444" spans="1:8" s="85" customFormat="1" ht="32.25" customHeight="1">
      <c r="A444" s="144"/>
      <c r="B444" s="134"/>
      <c r="C444" s="32">
        <v>4440</v>
      </c>
      <c r="D444" s="13" t="s">
        <v>19</v>
      </c>
      <c r="E444" s="31">
        <v>3600</v>
      </c>
      <c r="F444" s="31">
        <v>3600</v>
      </c>
      <c r="G444" s="29"/>
      <c r="H444" s="80"/>
    </row>
    <row r="445" spans="1:8" s="85" customFormat="1" ht="17.25" customHeight="1">
      <c r="A445" s="144"/>
      <c r="B445" s="134"/>
      <c r="C445" s="28">
        <v>4480</v>
      </c>
      <c r="D445" s="13" t="s">
        <v>20</v>
      </c>
      <c r="E445" s="31">
        <v>300</v>
      </c>
      <c r="F445" s="31">
        <v>300</v>
      </c>
      <c r="G445" s="29"/>
      <c r="H445" s="80"/>
    </row>
    <row r="446" spans="1:7" ht="21" customHeight="1" hidden="1">
      <c r="A446" s="144"/>
      <c r="B446" s="134"/>
      <c r="C446" s="32">
        <v>6060</v>
      </c>
      <c r="D446" s="13" t="s">
        <v>21</v>
      </c>
      <c r="E446" s="31" t="e">
        <f>SUM(F446,G446,#REF!)</f>
        <v>#REF!</v>
      </c>
      <c r="F446" s="31" t="e">
        <f>SUM(G446,#REF!,H446)</f>
        <v>#REF!</v>
      </c>
      <c r="G446" s="29"/>
    </row>
    <row r="447" spans="1:7" ht="0.75" customHeight="1" hidden="1">
      <c r="A447" s="144"/>
      <c r="B447" s="130"/>
      <c r="C447" s="32">
        <v>4580</v>
      </c>
      <c r="D447" s="13" t="s">
        <v>62</v>
      </c>
      <c r="E447" s="31" t="e">
        <f>SUM(F447,G447,#REF!)</f>
        <v>#REF!</v>
      </c>
      <c r="F447" s="31" t="e">
        <f>SUM(G447,#REF!,H447)</f>
        <v>#REF!</v>
      </c>
      <c r="G447" s="29"/>
    </row>
    <row r="448" spans="1:7" ht="0.75" customHeight="1">
      <c r="A448" s="144"/>
      <c r="B448" s="130"/>
      <c r="C448" s="32"/>
      <c r="D448" s="13"/>
      <c r="E448" s="31"/>
      <c r="F448" s="31"/>
      <c r="G448" s="29"/>
    </row>
    <row r="449" spans="1:7" ht="32.25" customHeight="1">
      <c r="A449" s="144"/>
      <c r="B449" s="130"/>
      <c r="C449" s="28">
        <v>4700</v>
      </c>
      <c r="D449" s="13" t="s">
        <v>136</v>
      </c>
      <c r="E449" s="31">
        <v>2000</v>
      </c>
      <c r="F449" s="31">
        <v>2000</v>
      </c>
      <c r="G449" s="29"/>
    </row>
    <row r="450" spans="1:7" ht="47.25" customHeight="1">
      <c r="A450" s="144"/>
      <c r="B450" s="130"/>
      <c r="C450" s="32">
        <v>4740</v>
      </c>
      <c r="D450" s="33" t="s">
        <v>137</v>
      </c>
      <c r="E450" s="31">
        <v>1000</v>
      </c>
      <c r="F450" s="31">
        <v>1000</v>
      </c>
      <c r="G450" s="29"/>
    </row>
    <row r="451" spans="1:7" ht="35.25" customHeight="1">
      <c r="A451" s="144"/>
      <c r="B451" s="130"/>
      <c r="C451" s="32">
        <v>4750</v>
      </c>
      <c r="D451" s="33" t="s">
        <v>132</v>
      </c>
      <c r="E451" s="31">
        <v>3210</v>
      </c>
      <c r="F451" s="31">
        <v>3210</v>
      </c>
      <c r="G451" s="29"/>
    </row>
    <row r="452" spans="1:8" s="2" customFormat="1" ht="48" customHeight="1">
      <c r="A452" s="144"/>
      <c r="B452" s="137">
        <v>85228</v>
      </c>
      <c r="C452" s="63"/>
      <c r="D452" s="64" t="s">
        <v>207</v>
      </c>
      <c r="E452" s="60">
        <f>E455</f>
        <v>1500</v>
      </c>
      <c r="F452" s="60">
        <f>F455</f>
        <v>1500</v>
      </c>
      <c r="G452" s="55"/>
      <c r="H452" s="35"/>
    </row>
    <row r="453" spans="1:8" s="21" customFormat="1" ht="18" customHeight="1" hidden="1">
      <c r="A453" s="144"/>
      <c r="B453" s="130"/>
      <c r="C453" s="32"/>
      <c r="D453" s="13" t="s">
        <v>87</v>
      </c>
      <c r="E453" s="31" t="e">
        <f>SUM(F453,G453,#REF!)</f>
        <v>#REF!</v>
      </c>
      <c r="F453" s="29" t="e">
        <f>SUM(#REF!)</f>
        <v>#REF!</v>
      </c>
      <c r="G453" s="29" t="e">
        <f>SUM(#REF!)</f>
        <v>#REF!</v>
      </c>
      <c r="H453" s="46"/>
    </row>
    <row r="454" spans="1:8" s="21" customFormat="1" ht="18" customHeight="1" hidden="1">
      <c r="A454" s="144"/>
      <c r="B454" s="130"/>
      <c r="C454" s="32"/>
      <c r="D454" s="13" t="s">
        <v>4</v>
      </c>
      <c r="E454" s="31" t="e">
        <f>SUM(F454,G454,#REF!)</f>
        <v>#REF!</v>
      </c>
      <c r="F454" s="29"/>
      <c r="G454" s="29"/>
      <c r="H454" s="46"/>
    </row>
    <row r="455" spans="1:8" s="85" customFormat="1" ht="18" customHeight="1">
      <c r="A455" s="144"/>
      <c r="B455" s="130"/>
      <c r="C455" s="32">
        <v>4300</v>
      </c>
      <c r="D455" s="13" t="s">
        <v>6</v>
      </c>
      <c r="E455" s="31">
        <v>1500</v>
      </c>
      <c r="F455" s="29">
        <v>1500</v>
      </c>
      <c r="G455" s="29"/>
      <c r="H455" s="80"/>
    </row>
    <row r="456" spans="1:8" s="7" customFormat="1" ht="18" customHeight="1">
      <c r="A456" s="144"/>
      <c r="B456" s="132">
        <v>85295</v>
      </c>
      <c r="C456" s="57"/>
      <c r="D456" s="64" t="s">
        <v>7</v>
      </c>
      <c r="E456" s="60">
        <f>E460</f>
        <v>15000</v>
      </c>
      <c r="F456" s="55">
        <f>SUM(F460)</f>
        <v>15000</v>
      </c>
      <c r="G456" s="55"/>
      <c r="H456" s="55"/>
    </row>
    <row r="457" spans="1:8" s="21" customFormat="1" ht="18" customHeight="1" hidden="1">
      <c r="A457" s="144"/>
      <c r="B457" s="130"/>
      <c r="C457" s="32"/>
      <c r="D457" s="13" t="s">
        <v>87</v>
      </c>
      <c r="E457" s="31" t="e">
        <f>SUM(F457,G457,#REF!)</f>
        <v>#REF!</v>
      </c>
      <c r="F457" s="29">
        <f>SUM(F459)</f>
        <v>15000</v>
      </c>
      <c r="G457" s="29"/>
      <c r="H457" s="46"/>
    </row>
    <row r="458" spans="1:8" s="21" customFormat="1" ht="18" customHeight="1" hidden="1">
      <c r="A458" s="144"/>
      <c r="B458" s="130"/>
      <c r="C458" s="32"/>
      <c r="D458" s="13" t="s">
        <v>4</v>
      </c>
      <c r="E458" s="31" t="e">
        <f>SUM(F458,G458,#REF!)</f>
        <v>#REF!</v>
      </c>
      <c r="F458" s="29"/>
      <c r="G458" s="29"/>
      <c r="H458" s="46"/>
    </row>
    <row r="459" spans="1:8" s="21" customFormat="1" ht="17.25" customHeight="1" hidden="1">
      <c r="A459" s="144"/>
      <c r="B459" s="130"/>
      <c r="C459" s="32"/>
      <c r="D459" s="13" t="s">
        <v>74</v>
      </c>
      <c r="E459" s="31" t="e">
        <f>SUM(F459,G459,#REF!)</f>
        <v>#REF!</v>
      </c>
      <c r="F459" s="29">
        <f>SUM(F460)</f>
        <v>15000</v>
      </c>
      <c r="G459" s="29"/>
      <c r="H459" s="46"/>
    </row>
    <row r="460" spans="1:8" s="84" customFormat="1" ht="18" customHeight="1">
      <c r="A460" s="144"/>
      <c r="B460" s="130"/>
      <c r="C460" s="32">
        <v>3110</v>
      </c>
      <c r="D460" s="13" t="s">
        <v>44</v>
      </c>
      <c r="E460" s="31">
        <v>15000</v>
      </c>
      <c r="F460" s="29">
        <v>15000</v>
      </c>
      <c r="G460" s="29"/>
      <c r="H460" s="80"/>
    </row>
    <row r="461" spans="1:8" s="17" customFormat="1" ht="15" customHeight="1" hidden="1">
      <c r="A461" s="143"/>
      <c r="B461" s="130"/>
      <c r="C461" s="32"/>
      <c r="D461" s="13" t="s">
        <v>77</v>
      </c>
      <c r="E461" s="31" t="e">
        <f>SUM(F461,G461,#REF!)</f>
        <v>#REF!</v>
      </c>
      <c r="F461" s="29"/>
      <c r="G461" s="29"/>
      <c r="H461" s="41"/>
    </row>
    <row r="462" spans="1:7" ht="31.5" customHeight="1" hidden="1">
      <c r="A462" s="144"/>
      <c r="B462" s="130"/>
      <c r="C462" s="32">
        <v>6060</v>
      </c>
      <c r="D462" s="13" t="s">
        <v>21</v>
      </c>
      <c r="E462" s="31" t="e">
        <f>SUM(F462,G462,#REF!)</f>
        <v>#REF!</v>
      </c>
      <c r="F462" s="29"/>
      <c r="G462" s="29"/>
    </row>
    <row r="463" spans="1:8" s="12" customFormat="1" ht="18" customHeight="1" hidden="1">
      <c r="A463" s="144"/>
      <c r="B463" s="136"/>
      <c r="C463" s="28"/>
      <c r="D463" s="13" t="s">
        <v>4</v>
      </c>
      <c r="E463" s="31" t="e">
        <f>SUM(F463,G463,#REF!)</f>
        <v>#REF!</v>
      </c>
      <c r="F463" s="31"/>
      <c r="G463" s="29"/>
      <c r="H463" s="43"/>
    </row>
    <row r="464" spans="1:8" s="112" customFormat="1" ht="18" customHeight="1" hidden="1">
      <c r="A464" s="144"/>
      <c r="B464" s="140"/>
      <c r="C464" s="74"/>
      <c r="D464" s="67" t="s">
        <v>90</v>
      </c>
      <c r="E464" s="113" t="e">
        <f>SUM(F464,G464,#REF!)</f>
        <v>#REF!</v>
      </c>
      <c r="F464" s="113">
        <v>2750000</v>
      </c>
      <c r="G464" s="61">
        <v>0</v>
      </c>
      <c r="H464" s="111"/>
    </row>
    <row r="465" spans="1:8" s="70" customFormat="1" ht="18" customHeight="1" hidden="1">
      <c r="A465" s="144"/>
      <c r="B465" s="130"/>
      <c r="C465" s="32"/>
      <c r="D465" s="13" t="s">
        <v>67</v>
      </c>
      <c r="E465" s="31" t="e">
        <f>SUM(F465,G465,#REF!)</f>
        <v>#REF!</v>
      </c>
      <c r="F465" s="29">
        <v>0</v>
      </c>
      <c r="G465" s="29">
        <v>0</v>
      </c>
      <c r="H465" s="69"/>
    </row>
    <row r="466" spans="1:8" s="2" customFormat="1" ht="31.5" customHeight="1">
      <c r="A466" s="145" t="s">
        <v>163</v>
      </c>
      <c r="B466" s="137"/>
      <c r="C466" s="63"/>
      <c r="D466" s="64" t="s">
        <v>46</v>
      </c>
      <c r="E466" s="60">
        <f>E468</f>
        <v>125000</v>
      </c>
      <c r="F466" s="60">
        <f>F468</f>
        <v>125000</v>
      </c>
      <c r="G466" s="60"/>
      <c r="H466" s="60"/>
    </row>
    <row r="467" spans="1:8" s="2" customFormat="1" ht="31.5" customHeight="1">
      <c r="A467" s="172"/>
      <c r="B467" s="173"/>
      <c r="C467" s="174"/>
      <c r="D467" s="162" t="s">
        <v>212</v>
      </c>
      <c r="E467" s="167">
        <f>E471+E472+E473+E474</f>
        <v>115200</v>
      </c>
      <c r="F467" s="167">
        <f>F471+F472+F473+F474</f>
        <v>115200</v>
      </c>
      <c r="G467" s="167"/>
      <c r="H467" s="60"/>
    </row>
    <row r="468" spans="1:8" s="7" customFormat="1" ht="17.25" customHeight="1">
      <c r="A468" s="144"/>
      <c r="B468" s="132">
        <v>85401</v>
      </c>
      <c r="C468" s="57"/>
      <c r="D468" s="64" t="s">
        <v>47</v>
      </c>
      <c r="E468" s="60">
        <f>E471+E472+E473+E474+E475+E476+E477+E478+E481</f>
        <v>125000</v>
      </c>
      <c r="F468" s="60">
        <f>F471+F472+F473+F474+F475+F476+F477+F478+F481</f>
        <v>125000</v>
      </c>
      <c r="G468" s="55"/>
      <c r="H468" s="55"/>
    </row>
    <row r="469" spans="1:8" s="12" customFormat="1" ht="21" customHeight="1" hidden="1">
      <c r="A469" s="144"/>
      <c r="B469" s="136"/>
      <c r="C469" s="32">
        <v>3020</v>
      </c>
      <c r="D469" s="76" t="s">
        <v>63</v>
      </c>
      <c r="E469" s="31" t="e">
        <f>SUM(F469,G469,#REF!)</f>
        <v>#REF!</v>
      </c>
      <c r="F469" s="29"/>
      <c r="G469" s="29"/>
      <c r="H469" s="43"/>
    </row>
    <row r="470" spans="1:8" s="12" customFormat="1" ht="16.5" customHeight="1" hidden="1">
      <c r="A470" s="143"/>
      <c r="B470" s="136"/>
      <c r="C470" s="28">
        <v>3030</v>
      </c>
      <c r="D470" s="13" t="s">
        <v>11</v>
      </c>
      <c r="E470" s="31" t="e">
        <f>SUM(F470,G470,#REF!)</f>
        <v>#REF!</v>
      </c>
      <c r="F470" s="29"/>
      <c r="G470" s="29"/>
      <c r="H470" s="43"/>
    </row>
    <row r="471" spans="1:8" s="100" customFormat="1" ht="30.75" customHeight="1">
      <c r="A471" s="144"/>
      <c r="B471" s="136"/>
      <c r="C471" s="28">
        <v>4010</v>
      </c>
      <c r="D471" s="13" t="s">
        <v>12</v>
      </c>
      <c r="E471" s="31">
        <v>92068</v>
      </c>
      <c r="F471" s="31">
        <v>92068</v>
      </c>
      <c r="G471" s="29"/>
      <c r="H471" s="88"/>
    </row>
    <row r="472" spans="1:8" s="89" customFormat="1" ht="18" customHeight="1">
      <c r="A472" s="143"/>
      <c r="B472" s="136"/>
      <c r="C472" s="28">
        <v>4040</v>
      </c>
      <c r="D472" s="13" t="s">
        <v>13</v>
      </c>
      <c r="E472" s="31">
        <v>5700</v>
      </c>
      <c r="F472" s="31">
        <v>5700</v>
      </c>
      <c r="G472" s="29"/>
      <c r="H472" s="88"/>
    </row>
    <row r="473" spans="1:8" s="89" customFormat="1" ht="18" customHeight="1">
      <c r="A473" s="144"/>
      <c r="B473" s="136"/>
      <c r="C473" s="28">
        <v>4110</v>
      </c>
      <c r="D473" s="13" t="s">
        <v>14</v>
      </c>
      <c r="E473" s="31">
        <v>15037</v>
      </c>
      <c r="F473" s="31">
        <v>15037</v>
      </c>
      <c r="G473" s="29"/>
      <c r="H473" s="88"/>
    </row>
    <row r="474" spans="1:8" s="89" customFormat="1" ht="18" customHeight="1">
      <c r="A474" s="144"/>
      <c r="B474" s="136"/>
      <c r="C474" s="28">
        <v>4120</v>
      </c>
      <c r="D474" s="13" t="s">
        <v>15</v>
      </c>
      <c r="E474" s="31">
        <v>2395</v>
      </c>
      <c r="F474" s="31">
        <v>2395</v>
      </c>
      <c r="G474" s="29"/>
      <c r="H474" s="88"/>
    </row>
    <row r="475" spans="1:8" s="89" customFormat="1" ht="18" customHeight="1">
      <c r="A475" s="144"/>
      <c r="B475" s="136"/>
      <c r="C475" s="28">
        <v>4210</v>
      </c>
      <c r="D475" s="13" t="s">
        <v>9</v>
      </c>
      <c r="E475" s="31">
        <v>2500</v>
      </c>
      <c r="F475" s="31">
        <v>2500</v>
      </c>
      <c r="G475" s="29"/>
      <c r="H475" s="88"/>
    </row>
    <row r="476" spans="1:8" s="12" customFormat="1" ht="31.5" customHeight="1">
      <c r="A476" s="144"/>
      <c r="B476" s="136"/>
      <c r="C476" s="28">
        <v>4240</v>
      </c>
      <c r="D476" s="13" t="s">
        <v>55</v>
      </c>
      <c r="E476" s="31">
        <v>2000</v>
      </c>
      <c r="F476" s="31">
        <v>2000</v>
      </c>
      <c r="G476" s="29"/>
      <c r="H476" s="43"/>
    </row>
    <row r="477" spans="1:8" s="12" customFormat="1" ht="18" customHeight="1">
      <c r="A477" s="144"/>
      <c r="B477" s="136"/>
      <c r="C477" s="28">
        <v>4280</v>
      </c>
      <c r="D477" s="13" t="s">
        <v>59</v>
      </c>
      <c r="E477" s="31">
        <v>100</v>
      </c>
      <c r="F477" s="31">
        <v>100</v>
      </c>
      <c r="G477" s="29"/>
      <c r="H477" s="43"/>
    </row>
    <row r="478" spans="1:8" s="85" customFormat="1" ht="32.25" customHeight="1">
      <c r="A478" s="144"/>
      <c r="B478" s="130"/>
      <c r="C478" s="32">
        <v>4440</v>
      </c>
      <c r="D478" s="13" t="s">
        <v>19</v>
      </c>
      <c r="E478" s="31">
        <v>4791</v>
      </c>
      <c r="F478" s="31">
        <v>4791</v>
      </c>
      <c r="G478" s="29"/>
      <c r="H478" s="80"/>
    </row>
    <row r="479" spans="1:8" s="17" customFormat="1" ht="18" customHeight="1" hidden="1">
      <c r="A479" s="143"/>
      <c r="B479" s="130"/>
      <c r="C479" s="32"/>
      <c r="D479" s="13" t="s">
        <v>77</v>
      </c>
      <c r="E479" s="31" t="e">
        <f>SUM(F479,G479,#REF!)</f>
        <v>#REF!</v>
      </c>
      <c r="F479" s="31" t="e">
        <f>SUM(G479,#REF!,H479)</f>
        <v>#REF!</v>
      </c>
      <c r="G479" s="29"/>
      <c r="H479" s="41"/>
    </row>
    <row r="480" spans="1:7" ht="18" customHeight="1" hidden="1">
      <c r="A480" s="143"/>
      <c r="B480" s="130"/>
      <c r="C480" s="32">
        <v>6060</v>
      </c>
      <c r="D480" s="13" t="s">
        <v>21</v>
      </c>
      <c r="E480" s="31" t="e">
        <f>SUM(F480,G480,#REF!)</f>
        <v>#REF!</v>
      </c>
      <c r="F480" s="31" t="e">
        <f>SUM(G480,#REF!,H480)</f>
        <v>#REF!</v>
      </c>
      <c r="G480" s="29"/>
    </row>
    <row r="481" spans="1:7" ht="46.5" customHeight="1">
      <c r="A481" s="144"/>
      <c r="B481" s="130"/>
      <c r="C481" s="32">
        <v>4740</v>
      </c>
      <c r="D481" s="33" t="s">
        <v>137</v>
      </c>
      <c r="E481" s="31">
        <v>409</v>
      </c>
      <c r="F481" s="31">
        <v>409</v>
      </c>
      <c r="G481" s="29"/>
    </row>
    <row r="482" spans="1:8" s="2" customFormat="1" ht="31.5" customHeight="1">
      <c r="A482" s="145" t="s">
        <v>164</v>
      </c>
      <c r="B482" s="137"/>
      <c r="C482" s="63"/>
      <c r="D482" s="64" t="s">
        <v>103</v>
      </c>
      <c r="E482" s="60">
        <f>E492+E515</f>
        <v>279500</v>
      </c>
      <c r="F482" s="60">
        <f>F492+F515</f>
        <v>279500</v>
      </c>
      <c r="G482" s="55"/>
      <c r="H482" s="8"/>
    </row>
    <row r="483" spans="1:8" s="7" customFormat="1" ht="1.5" customHeight="1" hidden="1">
      <c r="A483" s="144"/>
      <c r="B483" s="137">
        <v>90002</v>
      </c>
      <c r="C483" s="63"/>
      <c r="D483" s="64" t="s">
        <v>49</v>
      </c>
      <c r="E483" s="31" t="e">
        <f>SUM(F483,G483,#REF!)</f>
        <v>#REF!</v>
      </c>
      <c r="F483" s="55">
        <f>SUM(F484)</f>
        <v>0</v>
      </c>
      <c r="G483" s="55"/>
      <c r="H483" s="38"/>
    </row>
    <row r="484" spans="1:8" s="19" customFormat="1" ht="18" customHeight="1" hidden="1">
      <c r="A484" s="144"/>
      <c r="B484" s="130"/>
      <c r="C484" s="32"/>
      <c r="D484" s="13" t="s">
        <v>88</v>
      </c>
      <c r="E484" s="31" t="e">
        <f>SUM(F484,G484,#REF!)</f>
        <v>#REF!</v>
      </c>
      <c r="F484" s="29">
        <f>SUM(F485)</f>
        <v>0</v>
      </c>
      <c r="G484" s="29"/>
      <c r="H484" s="42"/>
    </row>
    <row r="485" spans="1:8" s="104" customFormat="1" ht="31.5" customHeight="1" hidden="1">
      <c r="A485" s="144"/>
      <c r="B485" s="130"/>
      <c r="C485" s="32">
        <v>6050</v>
      </c>
      <c r="D485" s="33" t="s">
        <v>5</v>
      </c>
      <c r="E485" s="31" t="e">
        <f>SUM(F485,G485,#REF!)</f>
        <v>#REF!</v>
      </c>
      <c r="F485" s="29"/>
      <c r="G485" s="29"/>
      <c r="H485" s="86"/>
    </row>
    <row r="486" spans="1:8" s="66" customFormat="1" ht="18" customHeight="1" hidden="1">
      <c r="A486" s="144"/>
      <c r="B486" s="130"/>
      <c r="C486" s="32"/>
      <c r="D486" s="13" t="s">
        <v>4</v>
      </c>
      <c r="E486" s="31" t="e">
        <f>SUM(F486,G486,#REF!)</f>
        <v>#REF!</v>
      </c>
      <c r="F486" s="29"/>
      <c r="G486" s="29"/>
      <c r="H486" s="51"/>
    </row>
    <row r="487" spans="1:8" s="6" customFormat="1" ht="0.75" customHeight="1" hidden="1">
      <c r="A487" s="144"/>
      <c r="B487" s="130"/>
      <c r="C487" s="32"/>
      <c r="D487" s="13" t="s">
        <v>84</v>
      </c>
      <c r="E487" s="31" t="e">
        <f>SUM(F487,G487,#REF!)</f>
        <v>#REF!</v>
      </c>
      <c r="F487" s="29"/>
      <c r="G487" s="29"/>
      <c r="H487" s="39"/>
    </row>
    <row r="488" spans="1:8" s="6" customFormat="1" ht="17.25" customHeight="1" hidden="1">
      <c r="A488" s="144"/>
      <c r="B488" s="130"/>
      <c r="C488" s="32"/>
      <c r="D488" s="13" t="s">
        <v>83</v>
      </c>
      <c r="E488" s="31" t="e">
        <f>SUM(F488,G488,#REF!)</f>
        <v>#REF!</v>
      </c>
      <c r="F488" s="29"/>
      <c r="G488" s="29"/>
      <c r="H488" s="39"/>
    </row>
    <row r="489" spans="1:8" s="83" customFormat="1" ht="18" customHeight="1" hidden="1">
      <c r="A489" s="144"/>
      <c r="B489" s="136"/>
      <c r="C489" s="28"/>
      <c r="D489" s="13" t="s">
        <v>93</v>
      </c>
      <c r="E489" s="31" t="e">
        <f>SUM(F489,G489,#REF!)</f>
        <v>#REF!</v>
      </c>
      <c r="F489" s="29"/>
      <c r="G489" s="29"/>
      <c r="H489" s="50"/>
    </row>
    <row r="490" spans="1:8" s="6" customFormat="1" ht="16.5" customHeight="1" hidden="1">
      <c r="A490" s="144"/>
      <c r="B490" s="130"/>
      <c r="C490" s="32"/>
      <c r="D490" s="13"/>
      <c r="E490" s="31"/>
      <c r="F490" s="29"/>
      <c r="G490" s="29"/>
      <c r="H490" s="39"/>
    </row>
    <row r="491" spans="1:8" s="186" customFormat="1" ht="16.5" customHeight="1">
      <c r="A491" s="183"/>
      <c r="B491" s="177"/>
      <c r="C491" s="175"/>
      <c r="D491" s="166" t="s">
        <v>212</v>
      </c>
      <c r="E491" s="163">
        <f>E494+E495+E496+E497</f>
        <v>89500</v>
      </c>
      <c r="F491" s="163">
        <f>F494+F495+F496+F497</f>
        <v>89500</v>
      </c>
      <c r="G491" s="184"/>
      <c r="H491" s="185"/>
    </row>
    <row r="492" spans="1:8" s="6" customFormat="1" ht="29.25" customHeight="1">
      <c r="A492" s="144"/>
      <c r="B492" s="137" t="s">
        <v>165</v>
      </c>
      <c r="C492" s="63"/>
      <c r="D492" s="68" t="s">
        <v>48</v>
      </c>
      <c r="E492" s="60">
        <f>SUM(E493:E514)</f>
        <v>159500</v>
      </c>
      <c r="F492" s="60">
        <f>SUM(F493:F514)</f>
        <v>159500</v>
      </c>
      <c r="G492" s="55"/>
      <c r="H492" s="55"/>
    </row>
    <row r="493" spans="1:8" s="15" customFormat="1" ht="30" customHeight="1">
      <c r="A493" s="144"/>
      <c r="B493" s="130"/>
      <c r="C493" s="28">
        <v>3020</v>
      </c>
      <c r="D493" s="76" t="s">
        <v>102</v>
      </c>
      <c r="E493" s="31">
        <v>600</v>
      </c>
      <c r="F493" s="31">
        <v>600</v>
      </c>
      <c r="G493" s="29"/>
      <c r="H493" s="46"/>
    </row>
    <row r="494" spans="1:8" s="102" customFormat="1" ht="31.5" customHeight="1">
      <c r="A494" s="144"/>
      <c r="B494" s="136"/>
      <c r="C494" s="28">
        <v>4010</v>
      </c>
      <c r="D494" s="13" t="s">
        <v>12</v>
      </c>
      <c r="E494" s="31">
        <v>70080</v>
      </c>
      <c r="F494" s="31">
        <v>70080</v>
      </c>
      <c r="G494" s="29"/>
      <c r="H494" s="94"/>
    </row>
    <row r="495" spans="1:8" s="106" customFormat="1" ht="18" customHeight="1">
      <c r="A495" s="144"/>
      <c r="B495" s="136"/>
      <c r="C495" s="28">
        <v>4040</v>
      </c>
      <c r="D495" s="13" t="s">
        <v>13</v>
      </c>
      <c r="E495" s="31">
        <v>5880</v>
      </c>
      <c r="F495" s="31">
        <v>5880</v>
      </c>
      <c r="G495" s="29"/>
      <c r="H495" s="105"/>
    </row>
    <row r="496" spans="1:8" s="25" customFormat="1" ht="21.75" customHeight="1">
      <c r="A496" s="144"/>
      <c r="B496" s="130"/>
      <c r="C496" s="28">
        <v>4110</v>
      </c>
      <c r="D496" s="13" t="s">
        <v>14</v>
      </c>
      <c r="E496" s="31">
        <v>11680</v>
      </c>
      <c r="F496" s="31">
        <v>11680</v>
      </c>
      <c r="G496" s="29"/>
      <c r="H496" s="40"/>
    </row>
    <row r="497" spans="1:8" s="103" customFormat="1" ht="18" customHeight="1">
      <c r="A497" s="144"/>
      <c r="B497" s="136"/>
      <c r="C497" s="28">
        <v>4120</v>
      </c>
      <c r="D497" s="13" t="s">
        <v>15</v>
      </c>
      <c r="E497" s="31">
        <v>1860</v>
      </c>
      <c r="F497" s="31">
        <v>1860</v>
      </c>
      <c r="G497" s="29"/>
      <c r="H497" s="90"/>
    </row>
    <row r="498" spans="1:7" ht="16.5">
      <c r="A498" s="144"/>
      <c r="B498" s="130"/>
      <c r="C498" s="28">
        <v>4210</v>
      </c>
      <c r="D498" s="13" t="s">
        <v>9</v>
      </c>
      <c r="E498" s="31">
        <v>15000</v>
      </c>
      <c r="F498" s="31">
        <v>15000</v>
      </c>
      <c r="G498" s="29"/>
    </row>
    <row r="499" spans="1:8" s="7" customFormat="1" ht="17.25" customHeight="1">
      <c r="A499" s="144"/>
      <c r="B499" s="132"/>
      <c r="C499" s="123">
        <v>4260</v>
      </c>
      <c r="D499" s="124" t="s">
        <v>16</v>
      </c>
      <c r="E499" s="147">
        <v>40000</v>
      </c>
      <c r="F499" s="147">
        <v>40000</v>
      </c>
      <c r="G499" s="55"/>
      <c r="H499" s="55"/>
    </row>
    <row r="500" spans="1:8" s="19" customFormat="1" ht="0.75" customHeight="1" hidden="1">
      <c r="A500" s="144"/>
      <c r="B500" s="136"/>
      <c r="C500" s="28"/>
      <c r="D500" s="13"/>
      <c r="E500" s="31"/>
      <c r="F500" s="31"/>
      <c r="G500" s="29"/>
      <c r="H500" s="42"/>
    </row>
    <row r="501" spans="1:8" s="19" customFormat="1" ht="18" customHeight="1" hidden="1">
      <c r="A501" s="144"/>
      <c r="B501" s="136"/>
      <c r="C501" s="28"/>
      <c r="D501" s="13"/>
      <c r="E501" s="31"/>
      <c r="F501" s="31"/>
      <c r="G501" s="29"/>
      <c r="H501" s="42"/>
    </row>
    <row r="502" spans="1:8" s="19" customFormat="1" ht="15.75" customHeight="1" hidden="1">
      <c r="A502" s="144"/>
      <c r="B502" s="136"/>
      <c r="C502" s="28"/>
      <c r="D502" s="13"/>
      <c r="E502" s="31"/>
      <c r="F502" s="31"/>
      <c r="G502" s="29"/>
      <c r="H502" s="42"/>
    </row>
    <row r="503" spans="1:8" s="12" customFormat="1" ht="16.5" customHeight="1" hidden="1">
      <c r="A503" s="144"/>
      <c r="B503" s="136"/>
      <c r="C503" s="28"/>
      <c r="D503" s="13"/>
      <c r="E503" s="31"/>
      <c r="F503" s="31"/>
      <c r="G503" s="29"/>
      <c r="H503" s="43"/>
    </row>
    <row r="504" spans="1:8" s="12" customFormat="1" ht="16.5" customHeight="1" hidden="1">
      <c r="A504" s="144"/>
      <c r="B504" s="136"/>
      <c r="C504" s="28"/>
      <c r="D504" s="13"/>
      <c r="E504" s="31"/>
      <c r="F504" s="31"/>
      <c r="G504" s="29"/>
      <c r="H504" s="43"/>
    </row>
    <row r="505" spans="1:8" s="84" customFormat="1" ht="17.25" customHeight="1">
      <c r="A505" s="144"/>
      <c r="B505" s="130"/>
      <c r="C505" s="28">
        <v>4280</v>
      </c>
      <c r="D505" s="13" t="s">
        <v>59</v>
      </c>
      <c r="E505" s="31">
        <v>300</v>
      </c>
      <c r="F505" s="31">
        <v>300</v>
      </c>
      <c r="G505" s="29"/>
      <c r="H505" s="80"/>
    </row>
    <row r="506" spans="1:8" s="15" customFormat="1" ht="18" customHeight="1" hidden="1">
      <c r="A506" s="143"/>
      <c r="B506" s="130"/>
      <c r="C506" s="32"/>
      <c r="D506" s="13"/>
      <c r="E506" s="31"/>
      <c r="F506" s="31"/>
      <c r="G506" s="29"/>
      <c r="H506" s="46"/>
    </row>
    <row r="507" spans="1:8" s="84" customFormat="1" ht="32.25" customHeight="1" hidden="1">
      <c r="A507" s="144"/>
      <c r="B507" s="130"/>
      <c r="C507" s="32"/>
      <c r="D507" s="33"/>
      <c r="E507" s="31"/>
      <c r="F507" s="31"/>
      <c r="G507" s="29"/>
      <c r="H507" s="80"/>
    </row>
    <row r="508" spans="1:8" s="2" customFormat="1" ht="76.5" customHeight="1" hidden="1">
      <c r="A508" s="144"/>
      <c r="B508" s="130"/>
      <c r="C508" s="32"/>
      <c r="D508" s="13"/>
      <c r="E508" s="31"/>
      <c r="F508" s="31"/>
      <c r="G508" s="29"/>
      <c r="H508" s="34"/>
    </row>
    <row r="509" spans="1:8" s="2" customFormat="1" ht="16.5" customHeight="1">
      <c r="A509" s="144"/>
      <c r="B509" s="130"/>
      <c r="C509" s="32">
        <v>4300</v>
      </c>
      <c r="D509" s="13" t="s">
        <v>6</v>
      </c>
      <c r="E509" s="31">
        <v>7500</v>
      </c>
      <c r="F509" s="31">
        <v>7500</v>
      </c>
      <c r="G509" s="29"/>
      <c r="H509" s="35"/>
    </row>
    <row r="510" spans="1:7" ht="50.25" customHeight="1">
      <c r="A510" s="144"/>
      <c r="B510" s="130"/>
      <c r="C510" s="28">
        <v>4360</v>
      </c>
      <c r="D510" s="13" t="s">
        <v>135</v>
      </c>
      <c r="E510" s="31">
        <v>1000</v>
      </c>
      <c r="F510" s="31">
        <v>1000</v>
      </c>
      <c r="G510" s="29"/>
    </row>
    <row r="511" spans="1:8" s="7" customFormat="1" ht="49.5" customHeight="1">
      <c r="A511" s="144"/>
      <c r="B511" s="132"/>
      <c r="C511" s="28">
        <v>4370</v>
      </c>
      <c r="D511" s="13" t="s">
        <v>124</v>
      </c>
      <c r="E511" s="147">
        <v>1200</v>
      </c>
      <c r="F511" s="147">
        <v>1200</v>
      </c>
      <c r="G511" s="55"/>
      <c r="H511" s="55"/>
    </row>
    <row r="512" spans="1:8" s="21" customFormat="1" ht="0.75" customHeight="1" hidden="1">
      <c r="A512" s="144"/>
      <c r="B512" s="130"/>
      <c r="C512" s="32"/>
      <c r="D512" s="33"/>
      <c r="E512" s="31"/>
      <c r="F512" s="31"/>
      <c r="G512" s="29"/>
      <c r="H512" s="46"/>
    </row>
    <row r="513" spans="1:8" s="85" customFormat="1" ht="21" customHeight="1">
      <c r="A513" s="144"/>
      <c r="B513" s="130"/>
      <c r="C513" s="32">
        <v>4430</v>
      </c>
      <c r="D513" s="33" t="s">
        <v>18</v>
      </c>
      <c r="E513" s="31">
        <v>1600</v>
      </c>
      <c r="F513" s="31">
        <v>1600</v>
      </c>
      <c r="G513" s="29"/>
      <c r="H513" s="80"/>
    </row>
    <row r="514" spans="1:8" s="16" customFormat="1" ht="36" customHeight="1">
      <c r="A514" s="144"/>
      <c r="B514" s="130"/>
      <c r="C514" s="32">
        <v>4440</v>
      </c>
      <c r="D514" s="13" t="s">
        <v>19</v>
      </c>
      <c r="E514" s="31">
        <v>2800</v>
      </c>
      <c r="F514" s="31">
        <v>2800</v>
      </c>
      <c r="G514" s="29"/>
      <c r="H514" s="40"/>
    </row>
    <row r="515" spans="1:8" s="10" customFormat="1" ht="18" customHeight="1">
      <c r="A515" s="144"/>
      <c r="B515" s="132">
        <v>90015</v>
      </c>
      <c r="C515" s="57"/>
      <c r="D515" s="64" t="s">
        <v>50</v>
      </c>
      <c r="E515" s="60">
        <f>E517</f>
        <v>120000</v>
      </c>
      <c r="F515" s="60">
        <f>F517</f>
        <v>120000</v>
      </c>
      <c r="G515" s="55"/>
      <c r="H515" s="55"/>
    </row>
    <row r="516" spans="1:8" s="19" customFormat="1" ht="18" customHeight="1" hidden="1">
      <c r="A516" s="144"/>
      <c r="B516" s="136"/>
      <c r="C516" s="28"/>
      <c r="D516" s="13" t="s">
        <v>73</v>
      </c>
      <c r="E516" s="31" t="e">
        <f>SUM(F516,G516,#REF!)</f>
        <v>#REF!</v>
      </c>
      <c r="F516" s="29" t="e">
        <f>SUM(#REF!)</f>
        <v>#REF!</v>
      </c>
      <c r="G516" s="29"/>
      <c r="H516" s="42"/>
    </row>
    <row r="517" spans="1:8" s="102" customFormat="1" ht="17.25" customHeight="1">
      <c r="A517" s="144"/>
      <c r="B517" s="136"/>
      <c r="C517" s="28">
        <v>4260</v>
      </c>
      <c r="D517" s="13" t="s">
        <v>16</v>
      </c>
      <c r="E517" s="31">
        <v>120000</v>
      </c>
      <c r="F517" s="29">
        <v>120000</v>
      </c>
      <c r="G517" s="29"/>
      <c r="H517" s="94"/>
    </row>
    <row r="518" spans="1:8" s="2" customFormat="1" ht="31.5" customHeight="1">
      <c r="A518" s="145" t="s">
        <v>173</v>
      </c>
      <c r="B518" s="137"/>
      <c r="C518" s="63"/>
      <c r="D518" s="64" t="s">
        <v>51</v>
      </c>
      <c r="E518" s="60">
        <f>E520+E543+E545+E547+E553</f>
        <v>731200</v>
      </c>
      <c r="F518" s="60">
        <f>F520+F543+F545+F547+F553</f>
        <v>731200</v>
      </c>
      <c r="G518" s="55"/>
      <c r="H518" s="35"/>
    </row>
    <row r="519" spans="1:7" s="187" customFormat="1" ht="18.75" customHeight="1">
      <c r="A519" s="170"/>
      <c r="B519" s="177"/>
      <c r="C519" s="175"/>
      <c r="D519" s="166" t="s">
        <v>212</v>
      </c>
      <c r="E519" s="163">
        <f>E524+E525+E526+E527+E531</f>
        <v>31750</v>
      </c>
      <c r="F519" s="163">
        <f>F524+F525+F526+F527+F531</f>
        <v>31750</v>
      </c>
      <c r="G519" s="164"/>
    </row>
    <row r="520" spans="1:8" s="2" customFormat="1" ht="31.5" customHeight="1">
      <c r="A520" s="144"/>
      <c r="B520" s="137">
        <v>92109</v>
      </c>
      <c r="C520" s="63"/>
      <c r="D520" s="64" t="s">
        <v>166</v>
      </c>
      <c r="E520" s="60">
        <f>E524+E525+E526+E527+E531+E533+E534+E535+E536+E538+E539+E542</f>
        <v>56200</v>
      </c>
      <c r="F520" s="60">
        <f>F524+F525+F526+F527+F531+F533+F534+F535+F536+F538+F539+F542</f>
        <v>56200</v>
      </c>
      <c r="G520" s="55"/>
      <c r="H520" s="55"/>
    </row>
    <row r="521" spans="1:8" s="19" customFormat="1" ht="18" customHeight="1" hidden="1">
      <c r="A521" s="144"/>
      <c r="B521" s="136"/>
      <c r="C521" s="28"/>
      <c r="D521" s="13" t="s">
        <v>86</v>
      </c>
      <c r="E521" s="31" t="e">
        <f>SUM(F521,G521,#REF!)</f>
        <v>#REF!</v>
      </c>
      <c r="F521" s="29">
        <f>SUM(F523)</f>
        <v>22744</v>
      </c>
      <c r="G521" s="29"/>
      <c r="H521" s="42"/>
    </row>
    <row r="522" spans="1:8" s="21" customFormat="1" ht="18" customHeight="1" hidden="1">
      <c r="A522" s="144"/>
      <c r="B522" s="130"/>
      <c r="C522" s="32"/>
      <c r="D522" s="33" t="s">
        <v>24</v>
      </c>
      <c r="E522" s="31" t="e">
        <f>SUM(F522,G522,#REF!)</f>
        <v>#REF!</v>
      </c>
      <c r="F522" s="29"/>
      <c r="G522" s="29"/>
      <c r="H522" s="46"/>
    </row>
    <row r="523" spans="1:8" s="21" customFormat="1" ht="17.25" customHeight="1" hidden="1">
      <c r="A523" s="143"/>
      <c r="B523" s="130"/>
      <c r="C523" s="32"/>
      <c r="D523" s="33" t="s">
        <v>78</v>
      </c>
      <c r="E523" s="31" t="e">
        <f>SUM(F523,G523,#REF!)</f>
        <v>#REF!</v>
      </c>
      <c r="F523" s="29">
        <f>SUM(F524)</f>
        <v>22744</v>
      </c>
      <c r="G523" s="29"/>
      <c r="H523" s="46"/>
    </row>
    <row r="524" spans="1:8" s="84" customFormat="1" ht="30" customHeight="1">
      <c r="A524" s="144"/>
      <c r="B524" s="130"/>
      <c r="C524" s="28">
        <v>4010</v>
      </c>
      <c r="D524" s="13" t="s">
        <v>12</v>
      </c>
      <c r="E524" s="31">
        <v>22744</v>
      </c>
      <c r="F524" s="31">
        <v>22744</v>
      </c>
      <c r="G524" s="29"/>
      <c r="H524" s="80"/>
    </row>
    <row r="525" spans="1:7" ht="21" customHeight="1">
      <c r="A525" s="144"/>
      <c r="B525" s="130"/>
      <c r="C525" s="28">
        <v>4040</v>
      </c>
      <c r="D525" s="13" t="s">
        <v>13</v>
      </c>
      <c r="E525" s="31">
        <v>1802</v>
      </c>
      <c r="F525" s="31">
        <v>1802</v>
      </c>
      <c r="G525" s="29"/>
    </row>
    <row r="526" spans="1:7" ht="17.25" customHeight="1">
      <c r="A526" s="144"/>
      <c r="B526" s="130"/>
      <c r="C526" s="28">
        <v>4110</v>
      </c>
      <c r="D526" s="13" t="s">
        <v>14</v>
      </c>
      <c r="E526" s="31">
        <v>4144</v>
      </c>
      <c r="F526" s="31">
        <v>4144</v>
      </c>
      <c r="G526" s="29"/>
    </row>
    <row r="527" spans="1:8" s="2" customFormat="1" ht="18.75" customHeight="1">
      <c r="A527" s="144"/>
      <c r="B527" s="137"/>
      <c r="C527" s="28">
        <v>4120</v>
      </c>
      <c r="D527" s="13" t="s">
        <v>15</v>
      </c>
      <c r="E527" s="147">
        <v>660</v>
      </c>
      <c r="F527" s="147">
        <v>660</v>
      </c>
      <c r="G527" s="149"/>
      <c r="H527" s="55"/>
    </row>
    <row r="528" spans="1:8" s="19" customFormat="1" ht="0.75" customHeight="1" hidden="1">
      <c r="A528" s="146"/>
      <c r="B528" s="136"/>
      <c r="C528" s="28"/>
      <c r="D528" s="13" t="s">
        <v>86</v>
      </c>
      <c r="E528" s="31"/>
      <c r="F528" s="31"/>
      <c r="G528" s="29"/>
      <c r="H528" s="42"/>
    </row>
    <row r="529" spans="1:8" s="21" customFormat="1" ht="18" customHeight="1" hidden="1">
      <c r="A529" s="146"/>
      <c r="B529" s="130"/>
      <c r="C529" s="32"/>
      <c r="D529" s="33" t="s">
        <v>24</v>
      </c>
      <c r="E529" s="31"/>
      <c r="F529" s="31"/>
      <c r="G529" s="29"/>
      <c r="H529" s="46"/>
    </row>
    <row r="530" spans="1:8" s="21" customFormat="1" ht="18" customHeight="1" hidden="1">
      <c r="A530" s="146"/>
      <c r="B530" s="130"/>
      <c r="C530" s="32"/>
      <c r="D530" s="33" t="s">
        <v>78</v>
      </c>
      <c r="E530" s="31"/>
      <c r="F530" s="31"/>
      <c r="G530" s="29"/>
      <c r="H530" s="46"/>
    </row>
    <row r="531" spans="1:8" s="84" customFormat="1" ht="21.75" customHeight="1">
      <c r="A531" s="146"/>
      <c r="B531" s="130"/>
      <c r="C531" s="32">
        <v>4170</v>
      </c>
      <c r="D531" s="33" t="s">
        <v>123</v>
      </c>
      <c r="E531" s="31">
        <v>2400</v>
      </c>
      <c r="F531" s="31">
        <v>2400</v>
      </c>
      <c r="G531" s="29"/>
      <c r="H531" s="80"/>
    </row>
    <row r="532" spans="1:8" s="97" customFormat="1" ht="31.5" customHeight="1" hidden="1">
      <c r="A532" s="144"/>
      <c r="B532" s="130"/>
      <c r="C532" s="32"/>
      <c r="D532" s="33" t="s">
        <v>101</v>
      </c>
      <c r="E532" s="31"/>
      <c r="F532" s="31"/>
      <c r="G532" s="29"/>
      <c r="H532" s="96"/>
    </row>
    <row r="533" spans="1:7" ht="17.25" customHeight="1">
      <c r="A533" s="143"/>
      <c r="B533" s="130"/>
      <c r="C533" s="28">
        <v>4210</v>
      </c>
      <c r="D533" s="13" t="s">
        <v>9</v>
      </c>
      <c r="E533" s="31">
        <v>3000</v>
      </c>
      <c r="F533" s="31">
        <v>3000</v>
      </c>
      <c r="G533" s="29"/>
    </row>
    <row r="534" spans="1:7" ht="16.5" customHeight="1">
      <c r="A534" s="144"/>
      <c r="B534" s="130"/>
      <c r="C534" s="123">
        <v>4260</v>
      </c>
      <c r="D534" s="124" t="s">
        <v>16</v>
      </c>
      <c r="E534" s="31">
        <v>2000</v>
      </c>
      <c r="F534" s="31">
        <v>2000</v>
      </c>
      <c r="G534" s="29"/>
    </row>
    <row r="535" spans="1:8" s="2" customFormat="1" ht="20.25" customHeight="1">
      <c r="A535" s="144"/>
      <c r="B535" s="137"/>
      <c r="C535" s="32">
        <v>4300</v>
      </c>
      <c r="D535" s="13" t="s">
        <v>6</v>
      </c>
      <c r="E535" s="147">
        <v>15500</v>
      </c>
      <c r="F535" s="147">
        <v>15500</v>
      </c>
      <c r="G535" s="55"/>
      <c r="H535" s="55"/>
    </row>
    <row r="536" spans="1:8" s="84" customFormat="1" ht="29.25" customHeight="1">
      <c r="A536" s="144"/>
      <c r="B536" s="130"/>
      <c r="C536" s="28">
        <v>4350</v>
      </c>
      <c r="D536" s="13" t="s">
        <v>134</v>
      </c>
      <c r="E536" s="31">
        <v>1400</v>
      </c>
      <c r="F536" s="31">
        <v>1400</v>
      </c>
      <c r="G536" s="29"/>
      <c r="H536" s="80"/>
    </row>
    <row r="537" spans="1:8" s="97" customFormat="1" ht="30.75" customHeight="1" hidden="1">
      <c r="A537" s="144"/>
      <c r="B537" s="130"/>
      <c r="C537" s="28">
        <v>4370</v>
      </c>
      <c r="D537" s="13" t="s">
        <v>124</v>
      </c>
      <c r="E537" s="31" t="e">
        <f>SUM(F537,G537,#REF!)</f>
        <v>#REF!</v>
      </c>
      <c r="F537" s="31" t="e">
        <f>SUM(G537,#REF!,H537)</f>
        <v>#REF!</v>
      </c>
      <c r="G537" s="29"/>
      <c r="H537" s="96"/>
    </row>
    <row r="538" spans="1:8" s="97" customFormat="1" ht="47.25" customHeight="1">
      <c r="A538" s="144"/>
      <c r="B538" s="130"/>
      <c r="C538" s="28">
        <v>4370</v>
      </c>
      <c r="D538" s="13" t="s">
        <v>124</v>
      </c>
      <c r="E538" s="31">
        <v>1350</v>
      </c>
      <c r="F538" s="31">
        <v>1350</v>
      </c>
      <c r="G538" s="29"/>
      <c r="H538" s="96"/>
    </row>
    <row r="539" spans="1:7" ht="18" customHeight="1">
      <c r="A539" s="144"/>
      <c r="B539" s="130"/>
      <c r="C539" s="32">
        <v>4410</v>
      </c>
      <c r="D539" s="13" t="s">
        <v>17</v>
      </c>
      <c r="E539" s="31">
        <v>200</v>
      </c>
      <c r="F539" s="31">
        <v>200</v>
      </c>
      <c r="G539" s="29"/>
    </row>
    <row r="540" spans="1:8" s="24" customFormat="1" ht="16.5" customHeight="1" hidden="1">
      <c r="A540" s="144"/>
      <c r="B540" s="130"/>
      <c r="C540" s="32"/>
      <c r="D540" s="13" t="s">
        <v>77</v>
      </c>
      <c r="E540" s="31" t="e">
        <f>SUM(F540,G540,#REF!)</f>
        <v>#REF!</v>
      </c>
      <c r="F540" s="31" t="e">
        <f>SUM(G540,#REF!,H540)</f>
        <v>#REF!</v>
      </c>
      <c r="G540" s="29"/>
      <c r="H540" s="41"/>
    </row>
    <row r="541" spans="1:7" ht="15.75" customHeight="1" hidden="1">
      <c r="A541" s="144"/>
      <c r="B541" s="130"/>
      <c r="C541" s="32">
        <v>6220</v>
      </c>
      <c r="D541" s="33" t="s">
        <v>57</v>
      </c>
      <c r="E541" s="31" t="e">
        <f>SUM(F541,G541,#REF!)</f>
        <v>#REF!</v>
      </c>
      <c r="F541" s="31" t="e">
        <f>SUM(G541,#REF!,H541)</f>
        <v>#REF!</v>
      </c>
      <c r="G541" s="29"/>
    </row>
    <row r="542" spans="1:7" ht="34.5" customHeight="1">
      <c r="A542" s="144"/>
      <c r="B542" s="130"/>
      <c r="C542" s="32">
        <v>4440</v>
      </c>
      <c r="D542" s="13" t="s">
        <v>19</v>
      </c>
      <c r="E542" s="31">
        <v>1000</v>
      </c>
      <c r="F542" s="31">
        <v>1000</v>
      </c>
      <c r="G542" s="29"/>
    </row>
    <row r="543" spans="1:7" ht="51.75" customHeight="1">
      <c r="A543" s="144"/>
      <c r="B543" s="137">
        <v>92109</v>
      </c>
      <c r="C543" s="63"/>
      <c r="D543" s="64" t="s">
        <v>169</v>
      </c>
      <c r="E543" s="116">
        <f>E544</f>
        <v>100000</v>
      </c>
      <c r="F543" s="116">
        <f>F544</f>
        <v>100000</v>
      </c>
      <c r="G543" s="29"/>
    </row>
    <row r="544" spans="1:7" ht="33" customHeight="1">
      <c r="A544" s="144"/>
      <c r="B544" s="130"/>
      <c r="C544" s="32">
        <v>6050</v>
      </c>
      <c r="D544" s="13" t="s">
        <v>5</v>
      </c>
      <c r="E544" s="31">
        <v>100000</v>
      </c>
      <c r="F544" s="31">
        <v>100000</v>
      </c>
      <c r="G544" s="29"/>
    </row>
    <row r="545" spans="1:7" ht="51.75" customHeight="1">
      <c r="A545" s="144"/>
      <c r="B545" s="137">
        <v>92109</v>
      </c>
      <c r="C545" s="63"/>
      <c r="D545" s="64" t="s">
        <v>170</v>
      </c>
      <c r="E545" s="116">
        <f>E546</f>
        <v>95000</v>
      </c>
      <c r="F545" s="116">
        <f>F546</f>
        <v>95000</v>
      </c>
      <c r="G545" s="29"/>
    </row>
    <row r="546" spans="1:7" ht="34.5" customHeight="1">
      <c r="A546" s="144"/>
      <c r="B546" s="130"/>
      <c r="C546" s="32">
        <v>6050</v>
      </c>
      <c r="D546" s="13" t="s">
        <v>5</v>
      </c>
      <c r="E546" s="31">
        <v>95000</v>
      </c>
      <c r="F546" s="31">
        <v>95000</v>
      </c>
      <c r="G546" s="29"/>
    </row>
    <row r="547" spans="1:8" s="7" customFormat="1" ht="17.25" customHeight="1">
      <c r="A547" s="143"/>
      <c r="B547" s="132">
        <v>92116</v>
      </c>
      <c r="C547" s="57"/>
      <c r="D547" s="64" t="s">
        <v>107</v>
      </c>
      <c r="E547" s="60">
        <f>E551</f>
        <v>180000</v>
      </c>
      <c r="F547" s="60">
        <f>F551</f>
        <v>180000</v>
      </c>
      <c r="G547" s="55"/>
      <c r="H547" s="55"/>
    </row>
    <row r="548" spans="1:8" s="19" customFormat="1" ht="18" customHeight="1" hidden="1">
      <c r="A548" s="144"/>
      <c r="B548" s="136"/>
      <c r="C548" s="28"/>
      <c r="D548" s="13" t="s">
        <v>86</v>
      </c>
      <c r="E548" s="31" t="e">
        <f>SUM(F548,G548,#REF!)</f>
        <v>#REF!</v>
      </c>
      <c r="F548" s="29">
        <f>SUM(F550)</f>
        <v>180000</v>
      </c>
      <c r="G548" s="29"/>
      <c r="H548" s="42"/>
    </row>
    <row r="549" spans="1:8" s="21" customFormat="1" ht="18" customHeight="1" hidden="1">
      <c r="A549" s="144"/>
      <c r="B549" s="130"/>
      <c r="C549" s="32"/>
      <c r="D549" s="33" t="s">
        <v>24</v>
      </c>
      <c r="E549" s="31" t="e">
        <f>SUM(F549,G549,#REF!)</f>
        <v>#REF!</v>
      </c>
      <c r="F549" s="29"/>
      <c r="G549" s="29"/>
      <c r="H549" s="46"/>
    </row>
    <row r="550" spans="1:8" s="21" customFormat="1" ht="17.25" customHeight="1" hidden="1">
      <c r="A550" s="144"/>
      <c r="B550" s="130"/>
      <c r="C550" s="32"/>
      <c r="D550" s="33" t="s">
        <v>78</v>
      </c>
      <c r="E550" s="31" t="e">
        <f>SUM(F550,G550,#REF!)</f>
        <v>#REF!</v>
      </c>
      <c r="F550" s="29">
        <f>SUM(F551)</f>
        <v>180000</v>
      </c>
      <c r="G550" s="29"/>
      <c r="H550" s="46"/>
    </row>
    <row r="551" spans="1:8" s="84" customFormat="1" ht="29.25" customHeight="1">
      <c r="A551" s="144"/>
      <c r="B551" s="137"/>
      <c r="C551" s="32">
        <v>2480</v>
      </c>
      <c r="D551" s="33" t="s">
        <v>52</v>
      </c>
      <c r="E551" s="31">
        <v>180000</v>
      </c>
      <c r="F551" s="29">
        <v>180000</v>
      </c>
      <c r="G551" s="29"/>
      <c r="H551" s="80"/>
    </row>
    <row r="552" spans="1:8" s="27" customFormat="1" ht="12.75" customHeight="1" hidden="1">
      <c r="A552" s="144"/>
      <c r="B552" s="130"/>
      <c r="C552" s="32"/>
      <c r="D552" s="33" t="s">
        <v>72</v>
      </c>
      <c r="E552" s="31" t="e">
        <f>SUM(F552,G552,#REF!)</f>
        <v>#REF!</v>
      </c>
      <c r="F552" s="29"/>
      <c r="G552" s="29"/>
      <c r="H552" s="49"/>
    </row>
    <row r="553" spans="1:8" s="27" customFormat="1" ht="30.75" customHeight="1">
      <c r="A553" s="144"/>
      <c r="B553" s="131" t="s">
        <v>171</v>
      </c>
      <c r="C553" s="32"/>
      <c r="D553" s="150" t="s">
        <v>172</v>
      </c>
      <c r="E553" s="116">
        <f>E554</f>
        <v>300000</v>
      </c>
      <c r="F553" s="116">
        <f>F554</f>
        <v>300000</v>
      </c>
      <c r="G553" s="29"/>
      <c r="H553" s="49"/>
    </row>
    <row r="554" spans="1:8" s="27" customFormat="1" ht="16.5" customHeight="1">
      <c r="A554" s="144"/>
      <c r="B554" s="130"/>
      <c r="C554" s="32">
        <v>4270</v>
      </c>
      <c r="D554" s="33" t="s">
        <v>3</v>
      </c>
      <c r="E554" s="31">
        <v>300000</v>
      </c>
      <c r="F554" s="29">
        <v>300000</v>
      </c>
      <c r="G554" s="29"/>
      <c r="H554" s="49"/>
    </row>
    <row r="555" spans="1:7" ht="18" customHeight="1">
      <c r="A555" s="143" t="s">
        <v>167</v>
      </c>
      <c r="B555" s="130"/>
      <c r="C555" s="32"/>
      <c r="D555" s="115" t="s">
        <v>168</v>
      </c>
      <c r="E555" s="116">
        <f>E556+E558+E560</f>
        <v>771000</v>
      </c>
      <c r="F555" s="116">
        <f>F556+F558+F560</f>
        <v>771000</v>
      </c>
      <c r="G555" s="29"/>
    </row>
    <row r="556" spans="1:8" s="84" customFormat="1" ht="21" customHeight="1">
      <c r="A556" s="144"/>
      <c r="B556" s="132">
        <v>92601</v>
      </c>
      <c r="C556" s="57"/>
      <c r="D556" s="64" t="s">
        <v>71</v>
      </c>
      <c r="E556" s="116">
        <f>E557</f>
        <v>700000</v>
      </c>
      <c r="F556" s="116">
        <f>F557</f>
        <v>700000</v>
      </c>
      <c r="G556" s="29"/>
      <c r="H556" s="80"/>
    </row>
    <row r="557" spans="1:8" s="84" customFormat="1" ht="34.5" customHeight="1">
      <c r="A557" s="144"/>
      <c r="B557" s="130"/>
      <c r="C557" s="32">
        <v>6050</v>
      </c>
      <c r="D557" s="13" t="s">
        <v>5</v>
      </c>
      <c r="E557" s="31">
        <v>700000</v>
      </c>
      <c r="F557" s="29">
        <v>700000</v>
      </c>
      <c r="G557" s="29"/>
      <c r="H557" s="80"/>
    </row>
    <row r="558" spans="1:8" s="84" customFormat="1" ht="35.25" customHeight="1">
      <c r="A558" s="144"/>
      <c r="B558" s="137">
        <v>92605</v>
      </c>
      <c r="C558" s="63"/>
      <c r="D558" s="64" t="s">
        <v>184</v>
      </c>
      <c r="E558" s="116">
        <f>E559</f>
        <v>70000</v>
      </c>
      <c r="F558" s="116">
        <f>F559</f>
        <v>70000</v>
      </c>
      <c r="G558" s="29"/>
      <c r="H558" s="80"/>
    </row>
    <row r="559" spans="1:8" s="84" customFormat="1" ht="58.5" customHeight="1">
      <c r="A559" s="144"/>
      <c r="B559" s="130"/>
      <c r="C559" s="32">
        <v>2820</v>
      </c>
      <c r="D559" s="189" t="s">
        <v>61</v>
      </c>
      <c r="E559" s="31">
        <v>70000</v>
      </c>
      <c r="F559" s="29">
        <v>70000</v>
      </c>
      <c r="G559" s="29"/>
      <c r="H559" s="80"/>
    </row>
    <row r="560" spans="1:8" s="84" customFormat="1" ht="18" customHeight="1">
      <c r="A560" s="144"/>
      <c r="B560" s="132" t="s">
        <v>174</v>
      </c>
      <c r="C560" s="57"/>
      <c r="D560" s="64" t="s">
        <v>7</v>
      </c>
      <c r="E560" s="60">
        <f>E561</f>
        <v>1000</v>
      </c>
      <c r="F560" s="55">
        <f>F561</f>
        <v>1000</v>
      </c>
      <c r="G560" s="55"/>
      <c r="H560" s="80"/>
    </row>
    <row r="561" spans="1:8" s="84" customFormat="1" ht="18" customHeight="1">
      <c r="A561" s="144"/>
      <c r="B561" s="132"/>
      <c r="C561" s="32">
        <v>4260</v>
      </c>
      <c r="D561" s="124" t="s">
        <v>16</v>
      </c>
      <c r="E561" s="31">
        <v>1000</v>
      </c>
      <c r="F561" s="29">
        <v>1000</v>
      </c>
      <c r="G561" s="55"/>
      <c r="H561" s="80"/>
    </row>
    <row r="562" spans="1:8" s="84" customFormat="1" ht="15" customHeight="1">
      <c r="A562" s="144"/>
      <c r="B562" s="132"/>
      <c r="C562" s="32"/>
      <c r="D562" s="152" t="s">
        <v>175</v>
      </c>
      <c r="E562" s="153">
        <f>E9+E17+E41+E51+E86+E101+E168+E174+E217+E221+E227+E234+E372+E392+E466+E482+E518+E555</f>
        <v>11473189</v>
      </c>
      <c r="F562" s="153">
        <f>F9+F17+F41+F51+F86+F101+F168+F174+F217+F221+F227+F234+F372+F392+F466+F482+F518+F555</f>
        <v>10240100</v>
      </c>
      <c r="G562" s="153">
        <f>G9+G17+G41+G51+G86+G101+G168+G174+G217+G221+G227+G234+G372+G392+G466+G482+G518+G555</f>
        <v>1233089</v>
      </c>
      <c r="H562" s="80"/>
    </row>
    <row r="563" spans="1:8" s="84" customFormat="1" ht="18" customHeight="1">
      <c r="A563" s="144"/>
      <c r="B563" s="176" t="s">
        <v>209</v>
      </c>
      <c r="C563" s="174"/>
      <c r="D563" s="166" t="s">
        <v>210</v>
      </c>
      <c r="E563" s="167">
        <f>E18+E52+E87+E102+E173+E175+E235+E393+E467+E491+E519</f>
        <v>4518767</v>
      </c>
      <c r="F563" s="167">
        <f>F18+F52+F87+F102+F173+F175+F235+F393+F467+F491+F519</f>
        <v>4444720</v>
      </c>
      <c r="G563" s="167">
        <f>G18+G52+G87+G102+G173+G175+G235+G393+G467+G491+G519</f>
        <v>74047</v>
      </c>
      <c r="H563" s="80"/>
    </row>
    <row r="564" spans="1:8" s="84" customFormat="1" ht="18" customHeight="1">
      <c r="A564" s="144"/>
      <c r="B564" s="132"/>
      <c r="C564" s="32"/>
      <c r="D564" s="166" t="s">
        <v>213</v>
      </c>
      <c r="E564" s="163">
        <f>E12+E50+E85+E544+E546+E557</f>
        <v>2631700</v>
      </c>
      <c r="F564" s="163">
        <f>F12+F50+F85+F544+F546+F557</f>
        <v>2631700</v>
      </c>
      <c r="G564" s="153"/>
      <c r="H564" s="80"/>
    </row>
    <row r="565" spans="1:8" s="84" customFormat="1" ht="18" customHeight="1">
      <c r="A565" s="157"/>
      <c r="B565" s="158"/>
      <c r="C565" s="159"/>
      <c r="D565" s="160"/>
      <c r="E565" s="161"/>
      <c r="F565" s="161"/>
      <c r="G565" s="161"/>
      <c r="H565" s="80"/>
    </row>
    <row r="566" spans="1:8" s="84" customFormat="1" ht="18" customHeight="1">
      <c r="A566" s="157"/>
      <c r="B566" s="158"/>
      <c r="C566" s="159"/>
      <c r="D566" s="160"/>
      <c r="E566" s="161"/>
      <c r="F566" s="161"/>
      <c r="G566" s="161"/>
      <c r="H566" s="80"/>
    </row>
  </sheetData>
  <sheetProtection/>
  <mergeCells count="11">
    <mergeCell ref="G6:G7"/>
    <mergeCell ref="F1:G1"/>
    <mergeCell ref="F5:G5"/>
    <mergeCell ref="A5:A7"/>
    <mergeCell ref="B3:G3"/>
    <mergeCell ref="B2:G2"/>
    <mergeCell ref="C5:C7"/>
    <mergeCell ref="B5:B7"/>
    <mergeCell ref="D5:D7"/>
    <mergeCell ref="E5:E7"/>
    <mergeCell ref="F6:F7"/>
  </mergeCells>
  <printOptions horizontalCentered="1"/>
  <pageMargins left="0.7874015748031497" right="0.7874015748031497" top="0.8661417322834646" bottom="0.8661417322834646" header="0.5118110236220472" footer="0.5118110236220472"/>
  <pageSetup fitToHeight="2" horizontalDpi="600" verticalDpi="600" orientation="portrait" paperSize="9" scale="85" r:id="rId1"/>
  <rowBreaks count="1" manualBreakCount="1">
    <brk id="2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 xxx</dc:creator>
  <cp:keywords/>
  <dc:description/>
  <cp:lastModifiedBy>xxx</cp:lastModifiedBy>
  <cp:lastPrinted>2009-04-03T06:43:34Z</cp:lastPrinted>
  <dcterms:created xsi:type="dcterms:W3CDTF">2001-01-04T10:16:16Z</dcterms:created>
  <dcterms:modified xsi:type="dcterms:W3CDTF">2010-08-27T07:25:54Z</dcterms:modified>
  <cp:category/>
  <cp:version/>
  <cp:contentType/>
  <cp:contentStatus/>
</cp:coreProperties>
</file>