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5565" activeTab="0"/>
  </bookViews>
  <sheets>
    <sheet name="dochody" sheetId="1" r:id="rId1"/>
    <sheet name="wydatki" sheetId="2" r:id="rId2"/>
    <sheet name="wykresy 2" sheetId="3" r:id="rId3"/>
    <sheet name="Arkusz1" sheetId="4" r:id="rId4"/>
  </sheets>
  <externalReferences>
    <externalReference r:id="rId7"/>
  </externalReferences>
  <definedNames>
    <definedName name="_xlnm.Print_Titles" localSheetId="0">'dochody'!$2:$4</definedName>
    <definedName name="_xlnm.Print_Titles" localSheetId="1">'wydatki'!$2:$4</definedName>
  </definedNames>
  <calcPr fullCalcOnLoad="1"/>
</workbook>
</file>

<file path=xl/sharedStrings.xml><?xml version="1.0" encoding="utf-8"?>
<sst xmlns="http://schemas.openxmlformats.org/spreadsheetml/2006/main" count="1191" uniqueCount="437">
  <si>
    <t>Dział</t>
  </si>
  <si>
    <t>Rozdział</t>
  </si>
  <si>
    <t>§</t>
  </si>
  <si>
    <t>Plan</t>
  </si>
  <si>
    <t>ogółem</t>
  </si>
  <si>
    <t>po zmianach</t>
  </si>
  <si>
    <t>Wykonanie</t>
  </si>
  <si>
    <t>w I półroczu 2010 r.</t>
  </si>
  <si>
    <t>w I półroczu 2009 r.</t>
  </si>
  <si>
    <t>Wyszczególnienie</t>
  </si>
  <si>
    <t>Realizacja dochodów budżetowych za I półrocze 2010 r.</t>
  </si>
  <si>
    <t>podatek od nieruchomości od osób prawnych</t>
  </si>
  <si>
    <t>0310</t>
  </si>
  <si>
    <t>podatek od nieruchomości od osób fizycznych</t>
  </si>
  <si>
    <t>% wykonania planu (kol. 7/6)</t>
  </si>
  <si>
    <t>Razem podatek od nieruchomości</t>
  </si>
  <si>
    <t>0320</t>
  </si>
  <si>
    <t>podatek rolny od osób prawnych</t>
  </si>
  <si>
    <t>podatek rolny od osób fizycznych</t>
  </si>
  <si>
    <t>Razem podatek rolny</t>
  </si>
  <si>
    <t>Razem podatek leśny</t>
  </si>
  <si>
    <t>podatek leśny od osób prawnych</t>
  </si>
  <si>
    <t>podatek leśny od osób fizycznych</t>
  </si>
  <si>
    <t>0330</t>
  </si>
  <si>
    <t>0340</t>
  </si>
  <si>
    <t>Razem podatek od środków transportowych</t>
  </si>
  <si>
    <t>I. DOCHODY Z PODATKÓW I OPŁAT</t>
  </si>
  <si>
    <t>0350</t>
  </si>
  <si>
    <t>0500</t>
  </si>
  <si>
    <t>Razem podatek od czynności cywilnoprawnych</t>
  </si>
  <si>
    <t>wpływy z karty podatkowej</t>
  </si>
  <si>
    <t>podatek od czynności cywilnoprawnych uiszczony przez osoby prawne</t>
  </si>
  <si>
    <t>podatek od czynności cywilnoprawnych uiszczony przez osoby fizyczne</t>
  </si>
  <si>
    <t>0360</t>
  </si>
  <si>
    <t>0370</t>
  </si>
  <si>
    <t>0430</t>
  </si>
  <si>
    <t>0410</t>
  </si>
  <si>
    <t>0460</t>
  </si>
  <si>
    <t>2680</t>
  </si>
  <si>
    <t>podatek od spadków i darowizn</t>
  </si>
  <si>
    <t>opłata od posiadania psów</t>
  </si>
  <si>
    <t>wpływy z opłaty targowej</t>
  </si>
  <si>
    <t>wpływy z opłaty skarbowej</t>
  </si>
  <si>
    <t>wpływy z opłaty eksploatacyjnej</t>
  </si>
  <si>
    <t>rekompensaty utraconych dochodów w podatkach i opłatach lokalnych</t>
  </si>
  <si>
    <t>0010</t>
  </si>
  <si>
    <t>0020</t>
  </si>
  <si>
    <t>udział w podatkach dochodowych osób fizycznych</t>
  </si>
  <si>
    <t>udział w podatkach dochodowych osób prawnych</t>
  </si>
  <si>
    <t>0830</t>
  </si>
  <si>
    <t>0470</t>
  </si>
  <si>
    <t>0770</t>
  </si>
  <si>
    <t>0750</t>
  </si>
  <si>
    <t>wpływy z c.o.</t>
  </si>
  <si>
    <t>opłaty za wodę</t>
  </si>
  <si>
    <t>wpływy z tytułu odpłatnego nabycia prawa własności oraz prawa użytkowania wieczystego nieruchomości</t>
  </si>
  <si>
    <t>dochody z dzierżaw (czynsz)</t>
  </si>
  <si>
    <t>wywóz nieczystości</t>
  </si>
  <si>
    <t>usługi pogrzebowe</t>
  </si>
  <si>
    <t>dochody z dzierżaw</t>
  </si>
  <si>
    <t>III. DOCHODY Z MAJĄTKU GMINY</t>
  </si>
  <si>
    <t>wpływy z usług</t>
  </si>
  <si>
    <t>0970</t>
  </si>
  <si>
    <t>2360</t>
  </si>
  <si>
    <t>wpływy z różnych dochodów</t>
  </si>
  <si>
    <t>prowizja od wpłat na dowody</t>
  </si>
  <si>
    <t>prowizja od wpłat na zal. aliment.</t>
  </si>
  <si>
    <t>0690</t>
  </si>
  <si>
    <t>0480</t>
  </si>
  <si>
    <t>wpływy z różnych opłat</t>
  </si>
  <si>
    <t>różne opłaty - zezwolenia na sprzedaż alkoholu</t>
  </si>
  <si>
    <t>020</t>
  </si>
  <si>
    <t>02095</t>
  </si>
  <si>
    <t>0920</t>
  </si>
  <si>
    <t>0910</t>
  </si>
  <si>
    <t>odsetki od opłat za c.o.</t>
  </si>
  <si>
    <t>odsetki od opłat za wodę</t>
  </si>
  <si>
    <t>odsetki ze zbycia mienia</t>
  </si>
  <si>
    <t>odsetki od czynszu</t>
  </si>
  <si>
    <t>odsetki od różnych dochodów</t>
  </si>
  <si>
    <t>odsetki od podatków i opłat osób prawnych</t>
  </si>
  <si>
    <t>odsetki od podatków i opłat osób fizycznych</t>
  </si>
  <si>
    <t>2920</t>
  </si>
  <si>
    <t>część oświatowa subwencji ogólnej</t>
  </si>
  <si>
    <t>część wyrównawcza subwencji ogólnej</t>
  </si>
  <si>
    <t>część równoważąca subwencji ogólnej</t>
  </si>
  <si>
    <t>2030</t>
  </si>
  <si>
    <t>składki na ubezpieczenie zdrowotne opłacane za osoby pobierające niektóre świadczenia z pomocy społecznej</t>
  </si>
  <si>
    <t>zasiłki, pomoc w naturze oraz składki  na ubezpieczenia emerytalne i rentowe</t>
  </si>
  <si>
    <t>ośrodki pomocy społecznej</t>
  </si>
  <si>
    <t>"posiłek dla potrzebujących"</t>
  </si>
  <si>
    <t>pomoc materialna dla uczniów</t>
  </si>
  <si>
    <t>010</t>
  </si>
  <si>
    <t>01095</t>
  </si>
  <si>
    <t>2010</t>
  </si>
  <si>
    <t>pozostała działalność - zwrot akcyzy rolnikom</t>
  </si>
  <si>
    <t>750</t>
  </si>
  <si>
    <t>75011</t>
  </si>
  <si>
    <t>urząd wojewódzki - koszty obsługi</t>
  </si>
  <si>
    <t>751</t>
  </si>
  <si>
    <t>75101</t>
  </si>
  <si>
    <t>KBW - prowadzenie i aktualizacja rejestru wyborców</t>
  </si>
  <si>
    <t>75107</t>
  </si>
  <si>
    <t>754</t>
  </si>
  <si>
    <t>75414</t>
  </si>
  <si>
    <t>zarządzanie kryzysowe</t>
  </si>
  <si>
    <t>852</t>
  </si>
  <si>
    <t>85212</t>
  </si>
  <si>
    <t>świadczenia rodzinne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</si>
  <si>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</si>
  <si>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</si>
  <si>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wybory Prezydenta RP</t>
  </si>
  <si>
    <t>600</t>
  </si>
  <si>
    <t>60014</t>
  </si>
  <si>
    <t>2320</t>
  </si>
  <si>
    <t>dotacje ze Starostwa Powiatowego na utrzymanie dróg powiatowych w okresie zimowym</t>
  </si>
  <si>
    <t>pozostałe odsetki</t>
  </si>
  <si>
    <t>0960</t>
  </si>
  <si>
    <t>dynamika w % (kol. (7/8)</t>
  </si>
  <si>
    <t>otrzymane spadki, zapisy i darowizny w postaci pieniężnej</t>
  </si>
  <si>
    <t>01010</t>
  </si>
  <si>
    <t>6298</t>
  </si>
  <si>
    <t>środki na dofinansowanie własnych inwestycji gmin pozyskane z innych źródeł</t>
  </si>
  <si>
    <t>400</t>
  </si>
  <si>
    <t>2007</t>
  </si>
  <si>
    <t>2009</t>
  </si>
  <si>
    <t>dotacje celowe w ramach programów finansowanych z udziałem środków europejskich, lub płatności w ramach budżetu</t>
  </si>
  <si>
    <t>środki na dofinansowanie własnej inwestycji gminy (przebudowa wieży w Radomierzu) pozyskane z innych źródeł</t>
  </si>
  <si>
    <t>OGÓŁEM DOCHODY BUDŻETOWE</t>
  </si>
  <si>
    <t>Realizacja wydatków budżetowych za I półrocze 2010 r.</t>
  </si>
  <si>
    <t>I. WYDATKI BIEŻĄCE</t>
  </si>
  <si>
    <t>WYTWARZANIE I ZAOPATRYWANIE W ENERGIĘ ELEKTRYCZNĄ, GAZ I WODĘ</t>
  </si>
  <si>
    <t>40001</t>
  </si>
  <si>
    <t>uchwalony w dniu 14.01. 2010 r.</t>
  </si>
  <si>
    <t>ADMINISTRACJA PUBLICZNA</t>
  </si>
  <si>
    <t>urzędy wojewódzkie</t>
  </si>
  <si>
    <t>dostarczenie ciepła</t>
  </si>
  <si>
    <t>75022</t>
  </si>
  <si>
    <t>urzędy gminy</t>
  </si>
  <si>
    <t>Wykonanie w I półroczu 2010 r.</t>
  </si>
  <si>
    <t>URZĘDY NACZELNYCH ORGANÓW WŁADZY PAŃSTWOWEJ, KONTROLI I OCHRONY PRAWA</t>
  </si>
  <si>
    <t>urzędy naczelnych organów władzy państwowej</t>
  </si>
  <si>
    <t>75412</t>
  </si>
  <si>
    <t>BEZPIECZEŃSTWO PUBLICZNE I OCHRONA</t>
  </si>
  <si>
    <t>75421</t>
  </si>
  <si>
    <t>ochotnicze straże pożarne</t>
  </si>
  <si>
    <t>4010</t>
  </si>
  <si>
    <t>4110</t>
  </si>
  <si>
    <t>4120</t>
  </si>
  <si>
    <t>wynagrodzenia osobowe pracowników</t>
  </si>
  <si>
    <t>składki na ubezpieczenia społeczne</t>
  </si>
  <si>
    <t>składki na Fundusz Pracy</t>
  </si>
  <si>
    <t>wynagrodzenia bezosobowe</t>
  </si>
  <si>
    <t>4170</t>
  </si>
  <si>
    <t>3020</t>
  </si>
  <si>
    <t>4040</t>
  </si>
  <si>
    <t>nagrody i wydatki osobowe niezaliczone do wynagrodzeń</t>
  </si>
  <si>
    <t>dodatkowe wynagrodzenia roczne</t>
  </si>
  <si>
    <t>756</t>
  </si>
  <si>
    <t>wynagrodzenia agencyjno-prowizyjne</t>
  </si>
  <si>
    <t xml:space="preserve">DOCHODY OD OSÓB PRAWNYCH, OSÓB FIZYCZNYCH I INNYCH JEDNOSTEK NIEPOSIADAJĄCYCH OSOBOWOŚCI PRAWNEJ                                                                                                                                                                              </t>
  </si>
  <si>
    <t>75647</t>
  </si>
  <si>
    <t>pobór podatków, opłat i niepodatkowych należności budżetowych</t>
  </si>
  <si>
    <t>4100</t>
  </si>
  <si>
    <t>801</t>
  </si>
  <si>
    <t>OŚWIATA I WYCHOWANIE</t>
  </si>
  <si>
    <t>80101</t>
  </si>
  <si>
    <t>szkoły podstawowe</t>
  </si>
  <si>
    <t>składki na ubezpieczenia zdrowotne</t>
  </si>
  <si>
    <t>4130</t>
  </si>
  <si>
    <t>80104</t>
  </si>
  <si>
    <t>przedszkola</t>
  </si>
  <si>
    <t>gimnazja</t>
  </si>
  <si>
    <t>80110</t>
  </si>
  <si>
    <t>80114</t>
  </si>
  <si>
    <t>zespoły obsługi ekonomiczno-administracyjnej szkół</t>
  </si>
  <si>
    <t>80148</t>
  </si>
  <si>
    <t>stołówki szkolne</t>
  </si>
  <si>
    <t>851</t>
  </si>
  <si>
    <t>OCHRONA ZDROWIA</t>
  </si>
  <si>
    <t>85154</t>
  </si>
  <si>
    <t>przeciwdziałanie alkoholizmowi</t>
  </si>
  <si>
    <t>POMOC SPOŁECZNA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</si>
  <si>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</si>
  <si>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</t>
  </si>
  <si>
    <t>4017</t>
  </si>
  <si>
    <t>4019</t>
  </si>
  <si>
    <t>4117</t>
  </si>
  <si>
    <t>4119</t>
  </si>
  <si>
    <t>4127</t>
  </si>
  <si>
    <t>4129</t>
  </si>
  <si>
    <t>usługi opiekuńcze i specjalistyczne usługi opiekuńcze</t>
  </si>
  <si>
    <t>4177</t>
  </si>
  <si>
    <t>4179</t>
  </si>
  <si>
    <t>świetlice szkolne</t>
  </si>
  <si>
    <t>EDUKACYJNA OPIEKA WYCHOWAWCZA</t>
  </si>
  <si>
    <t>75023</t>
  </si>
  <si>
    <t>GOSPODARKA KOMUNALNA I OCHRONA ŚRODOWISKA</t>
  </si>
  <si>
    <t>gospodarka ściekowa i ochrona wód</t>
  </si>
  <si>
    <t>KULTURA I OCHRONA DZIEDZICTWA NARODOWEGO</t>
  </si>
  <si>
    <t>domy i ośrodki kultury, świetlice i kluby</t>
  </si>
  <si>
    <t>pozostała działalność</t>
  </si>
  <si>
    <t>2.</t>
  </si>
  <si>
    <t>Wynagrodzenia i składki od nich należne</t>
  </si>
  <si>
    <t>1.</t>
  </si>
  <si>
    <t>Wydatki związane z realizacją statutowych zadań jednostek budżetowych</t>
  </si>
  <si>
    <t>ROLNICTWO I ŁOWIECTWO</t>
  </si>
  <si>
    <t>izby rolnicze</t>
  </si>
  <si>
    <t>01030</t>
  </si>
  <si>
    <t>2850</t>
  </si>
  <si>
    <t>wpłaty gmin na rzecz izb rolniczych w wysokości 2% uzyskanych wpływów z podatku rolnego</t>
  </si>
  <si>
    <t>4210</t>
  </si>
  <si>
    <t>4300</t>
  </si>
  <si>
    <t>4430</t>
  </si>
  <si>
    <t>zakup materiałów i wyposażenia</t>
  </si>
  <si>
    <t>zakup usług pozostałych</t>
  </si>
  <si>
    <t>różne opłaty i składki</t>
  </si>
  <si>
    <t>40002</t>
  </si>
  <si>
    <t>dostarczenie wody</t>
  </si>
  <si>
    <t>4260</t>
  </si>
  <si>
    <t>zakup energii</t>
  </si>
  <si>
    <t>4370</t>
  </si>
  <si>
    <t>4390</t>
  </si>
  <si>
    <t>opłaty z tytułu zakupu usług telekomunikacyjnych telefonii stacjonarnej</t>
  </si>
  <si>
    <t xml:space="preserve">zakup usług obejmujących wykonanie analiz, ekspertyz i opinii </t>
  </si>
  <si>
    <t>TRANSPORT I ŁĄCZNOŚĆ</t>
  </si>
  <si>
    <t>60016</t>
  </si>
  <si>
    <t>drogi publiczne powiatowe</t>
  </si>
  <si>
    <t>drogi publiczne gminne</t>
  </si>
  <si>
    <t>4270</t>
  </si>
  <si>
    <t>zakup usług remontowych</t>
  </si>
  <si>
    <t>630</t>
  </si>
  <si>
    <t>TURYSTYKA</t>
  </si>
  <si>
    <t>63095</t>
  </si>
  <si>
    <t>700</t>
  </si>
  <si>
    <t>DZIAŁALNOŚĆ USŁUGOWA</t>
  </si>
  <si>
    <t>4520</t>
  </si>
  <si>
    <t>4590</t>
  </si>
  <si>
    <t>kary i odszkodowania wypłacane na rzecz osób fizycznych</t>
  </si>
  <si>
    <t>4610</t>
  </si>
  <si>
    <t>koszty postępowania sądowego i prokuratorskiego</t>
  </si>
  <si>
    <t>opłaty na rzecz budżetów jednostek samorządu terytorialnego</t>
  </si>
  <si>
    <t>70005</t>
  </si>
  <si>
    <t>GOSPODARKA MIESZKANIOWA</t>
  </si>
  <si>
    <t>gospodarka gruntami i nieruchmościami</t>
  </si>
  <si>
    <t>70095</t>
  </si>
  <si>
    <t>710</t>
  </si>
  <si>
    <t>71004</t>
  </si>
  <si>
    <t>plany zagospodarowania przestrzennego</t>
  </si>
  <si>
    <t>71035</t>
  </si>
  <si>
    <t>cmentarze</t>
  </si>
  <si>
    <t>rady gmin</t>
  </si>
  <si>
    <t>urzędy gmin</t>
  </si>
  <si>
    <t>4140</t>
  </si>
  <si>
    <t>wpłaty na PFRON</t>
  </si>
  <si>
    <t>4240</t>
  </si>
  <si>
    <t>zakup pomocy dodatkoowych, dydaktycznych i książek</t>
  </si>
  <si>
    <t>zakup usług zdrowotnych</t>
  </si>
  <si>
    <t>4280</t>
  </si>
  <si>
    <t>4350</t>
  </si>
  <si>
    <t>zakup usług dostepu do sieci internet</t>
  </si>
  <si>
    <t>4360</t>
  </si>
  <si>
    <t>opłaty z tytułu zakupu usług telekomunikacyjnych telefonii komórkowej</t>
  </si>
  <si>
    <t>4410</t>
  </si>
  <si>
    <t>podróże służbowe krajowe</t>
  </si>
  <si>
    <t>4440</t>
  </si>
  <si>
    <t>odpisy na zakładowy fundusz świadczeń socjalnych</t>
  </si>
  <si>
    <t>4700</t>
  </si>
  <si>
    <t>4740</t>
  </si>
  <si>
    <t>4750</t>
  </si>
  <si>
    <t>szkolenia pracowników niebędących członkami korpusu śłużby cywilnej</t>
  </si>
  <si>
    <t>zakup materiałów papierniczych do sprzętu drukarskiego i urządzeń kserograficznych</t>
  </si>
  <si>
    <t>zakup akcesoriów komputerowych, w tym programów i licencji</t>
  </si>
  <si>
    <t>75075</t>
  </si>
  <si>
    <t>promocja jednostek samorządu</t>
  </si>
  <si>
    <t>75095</t>
  </si>
  <si>
    <t>4480</t>
  </si>
  <si>
    <t>podatek od nieruchomości</t>
  </si>
  <si>
    <t>obrona cywilna</t>
  </si>
  <si>
    <t>75495</t>
  </si>
  <si>
    <t xml:space="preserve">DOCHODY OD OSÓB PRAWNYCH, OSÓB FIZYCZNYCH I INNYCH JEDNOSTEK NIEPOSIADAJĄCYCH OSOBOWOŚCI PRAWNEJ                                                                                                                                                               </t>
  </si>
  <si>
    <t>758</t>
  </si>
  <si>
    <t>RÓŻNE ROZLICZENIA</t>
  </si>
  <si>
    <t>75818</t>
  </si>
  <si>
    <t>rezerwy ogólne i celowe</t>
  </si>
  <si>
    <t>4810</t>
  </si>
  <si>
    <t>rezerwy</t>
  </si>
  <si>
    <t>80113</t>
  </si>
  <si>
    <t>dowożenie uczniów do szkół</t>
  </si>
  <si>
    <t>80146</t>
  </si>
  <si>
    <t>dokształcanie i doskonalenie nauczycieli</t>
  </si>
  <si>
    <t>80195</t>
  </si>
  <si>
    <t>stypendia dla uczniów</t>
  </si>
  <si>
    <t>3240</t>
  </si>
  <si>
    <t>85153</t>
  </si>
  <si>
    <t>zwalczanie narkomanii</t>
  </si>
  <si>
    <t>85202</t>
  </si>
  <si>
    <t>domy pomocy społecznej</t>
  </si>
  <si>
    <t>4330</t>
  </si>
  <si>
    <t>85214</t>
  </si>
  <si>
    <t>zasiłki, pomoc w naturze oraz składki na ubezpieczenia emerytalne i rentowe</t>
  </si>
  <si>
    <t>85219</t>
  </si>
  <si>
    <t>4217</t>
  </si>
  <si>
    <t>4219</t>
  </si>
  <si>
    <t>4307</t>
  </si>
  <si>
    <t>4309</t>
  </si>
  <si>
    <t>4400</t>
  </si>
  <si>
    <t>opłaty za administrowanie i czynsze za budynki, lokale i pomieszczenia garażowe</t>
  </si>
  <si>
    <t>4757</t>
  </si>
  <si>
    <t>4759</t>
  </si>
  <si>
    <t>854</t>
  </si>
  <si>
    <t>85401</t>
  </si>
  <si>
    <t>900</t>
  </si>
  <si>
    <t>90001</t>
  </si>
  <si>
    <t>85415</t>
  </si>
  <si>
    <t>90003</t>
  </si>
  <si>
    <t>oczyszczanie miast i wsi</t>
  </si>
  <si>
    <t>90015</t>
  </si>
  <si>
    <t>oświetlenie ulic, placów i dróg</t>
  </si>
  <si>
    <t>921</t>
  </si>
  <si>
    <t>92109</t>
  </si>
  <si>
    <t>92195</t>
  </si>
  <si>
    <t>926</t>
  </si>
  <si>
    <t>KULTURA FIZYCZNA I SPORT</t>
  </si>
  <si>
    <t>92601</t>
  </si>
  <si>
    <t>obiekty sportowe</t>
  </si>
  <si>
    <t>92695</t>
  </si>
  <si>
    <t>Wydatki jednostek budżetowych</t>
  </si>
  <si>
    <t>A.</t>
  </si>
  <si>
    <t>B.</t>
  </si>
  <si>
    <t>Dotacje na zadania bieżące</t>
  </si>
  <si>
    <t>60004</t>
  </si>
  <si>
    <t>lokalny transport zbiorowy</t>
  </si>
  <si>
    <t>2310</t>
  </si>
  <si>
    <t>dotacje celowe przekazane gminie na zadania bieżące realizowane na podstawie porozumień (umów) między jednostkami samorządu terytorialnego</t>
  </si>
  <si>
    <t>92116</t>
  </si>
  <si>
    <t>biblioteki</t>
  </si>
  <si>
    <t>2480</t>
  </si>
  <si>
    <t xml:space="preserve">dotacja podmiotowa z budżetu dla samorządowej  instytucji kultury </t>
  </si>
  <si>
    <t>92605</t>
  </si>
  <si>
    <t>zadania w zakresie kultury fizycznej i sportu</t>
  </si>
  <si>
    <t>2820</t>
  </si>
  <si>
    <t>dotacja celowa z budżetu na finansowanie lub dofinansowanie zadań zleconych do realizacji stowarzyszeniom</t>
  </si>
  <si>
    <t>C.</t>
  </si>
  <si>
    <t>Świadczenia na rzecz osób fizycznych</t>
  </si>
  <si>
    <t>3030</t>
  </si>
  <si>
    <t>różne wydatki na rzecz osób fizycznych</t>
  </si>
  <si>
    <t>wydatki osobowe niezaliczone do wynagrodzeń</t>
  </si>
  <si>
    <t>3110</t>
  </si>
  <si>
    <t>świadczenia społeczne</t>
  </si>
  <si>
    <t>85215</t>
  </si>
  <si>
    <t>dodatki mieszkaniowe</t>
  </si>
  <si>
    <t>85216</t>
  </si>
  <si>
    <t>zasiłki stałe</t>
  </si>
  <si>
    <t>85295</t>
  </si>
  <si>
    <t>D.</t>
  </si>
  <si>
    <t>Wydatki na programy finansowane z udziałem środków, o których mowa w art. 5 ust. 1 pkt. 2 i 3</t>
  </si>
  <si>
    <t>E.</t>
  </si>
  <si>
    <t>Wypłaty z tytułu poręczeń i gwarancji</t>
  </si>
  <si>
    <t>F.</t>
  </si>
  <si>
    <t>Obsługa długu</t>
  </si>
  <si>
    <t>OBSŁUGA DŁUGU PUBLICZNEGO</t>
  </si>
  <si>
    <t>757</t>
  </si>
  <si>
    <t>75702</t>
  </si>
  <si>
    <t>obsługa papierów wartościowych, kredytów i pożyczek</t>
  </si>
  <si>
    <t>8110</t>
  </si>
  <si>
    <t xml:space="preserve">odsetki od samorządowych papierów wartościowych lub zaciągniętych przez jednostkę samorządu terytorialnego kredytów i pożyczek </t>
  </si>
  <si>
    <t>II. WYDATKI MAJĄTKOWE</t>
  </si>
  <si>
    <t>Inwestycje i zakupy inwestycyjne</t>
  </si>
  <si>
    <t>Infrastruktura wodociągowa</t>
  </si>
  <si>
    <t>6050</t>
  </si>
  <si>
    <t>wydatki inwestycyjne jednostek budżetowych</t>
  </si>
  <si>
    <t>6058</t>
  </si>
  <si>
    <t>6059</t>
  </si>
  <si>
    <t>Na programy finansowane z udziałem środków, o których mowa w art. 5 ust. 1 pkt. 2 i 3</t>
  </si>
  <si>
    <t>92120</t>
  </si>
  <si>
    <t>ochrona zabytków i opieka nad zabytkami</t>
  </si>
  <si>
    <t>OGÓŁEM</t>
  </si>
  <si>
    <t>podatek od środków transportowych od osób prawnych</t>
  </si>
  <si>
    <t>podatek od środków transportowych od osób fizycznych</t>
  </si>
  <si>
    <t>budżet wg uchwały</t>
  </si>
  <si>
    <t>budżet po zmianach</t>
  </si>
  <si>
    <t>wykonanie</t>
  </si>
  <si>
    <t xml:space="preserve">wydatki bieżące </t>
  </si>
  <si>
    <t>wydatki majątkowe</t>
  </si>
  <si>
    <t>Dochody</t>
  </si>
  <si>
    <t>Wydatki</t>
  </si>
  <si>
    <t>II. UDZIAŁY W PODATKACH STANOWIĄCYCH DOCHÓD BUDŻETU PAŃSTWA</t>
  </si>
  <si>
    <t>różne opłaty - użytkowanie wieczyste gruntów</t>
  </si>
  <si>
    <t>IV. WPŁYWY OD JEDNOSTEK BUDŻETOWYCH GMINY</t>
  </si>
  <si>
    <t>V. OPŁATY ADMINISTRACYJNE</t>
  </si>
  <si>
    <t>VI. ODSETKI</t>
  </si>
  <si>
    <t xml:space="preserve">VII. POZOSTAŁE WPŁYWY </t>
  </si>
  <si>
    <t>VIII. SUBWENCJE</t>
  </si>
  <si>
    <t>IX. DOTACJE CELOWE NA ZADANIA WŁASNE GMINY</t>
  </si>
  <si>
    <t>XI. DOTACJE CELOWE NA ZADANIA ZLECONE GMINIE</t>
  </si>
  <si>
    <t>X. DOTACJE CELOWE OTRZYMANE OD JEDNOSTEK SAMORZĄDU TERYTORIALNEGO NA ZADANIA REALIZOWANE NA PODSTAWIE POROZUMIEŃ</t>
  </si>
  <si>
    <t>Budowa w ramach Narodowego Programu Przebudowy Dróg Lokalnych 2008-2011</t>
  </si>
  <si>
    <t>6300</t>
  </si>
  <si>
    <t>budowa boiska wielofunkcyjnego ORLIK 2012</t>
  </si>
  <si>
    <t>75113</t>
  </si>
  <si>
    <t>wybory do Parlamentu Europejskiego</t>
  </si>
  <si>
    <t>wykonanie I półrocze 2010 r.</t>
  </si>
  <si>
    <t>wykonanie I półrocze 2009 r.</t>
  </si>
  <si>
    <t>zakup pomocy dodatkowych, dydaktycznych i książek</t>
  </si>
  <si>
    <t>zakup usług dostępu do sieci internet</t>
  </si>
  <si>
    <t>szkolenia pracowników niebędących członkami korpusu służby cywilnej</t>
  </si>
  <si>
    <t>Zadania wg źródeł finansowania</t>
  </si>
  <si>
    <t>% wykonania</t>
  </si>
  <si>
    <t xml:space="preserve">zadania zlecone </t>
  </si>
  <si>
    <t>zadania własne wynikające z dotacji udzielanych z budżetu gminy</t>
  </si>
  <si>
    <t>zadania własne wspólnie realizowane w ramach porozumień między j.s.t.</t>
  </si>
  <si>
    <t>zadania własne, inwestycyjne, współfinansowane ze środków unijnych</t>
  </si>
  <si>
    <t>pozostałe zadania własne realizowane z budżetu gminy</t>
  </si>
  <si>
    <t>dział</t>
  </si>
  <si>
    <t>wyszczególnienie</t>
  </si>
  <si>
    <t>Rolnictwo i łowiectwo</t>
  </si>
  <si>
    <t>Wytwarzanie i zaopatrywanie w energię elektryczną, gaz i wodę</t>
  </si>
  <si>
    <t>Transport  i łączność</t>
  </si>
  <si>
    <t>Turystyka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</si>
  <si>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</si>
  <si>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</si>
  <si>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</si>
  <si>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</si>
  <si>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 ochrona przeciwpożarowa</t>
  </si>
  <si>
    <t>Dochody od osób prawnych, od osób fizycznych i od jednostek nieposiadających osobowości prawnej oraz wydatki związane z ich poborem</t>
  </si>
  <si>
    <t>Obsługa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</si>
  <si>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</si>
  <si>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</si>
  <si>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</si>
  <si>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</si>
  <si>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</si>
  <si>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</si>
  <si>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</si>
  <si>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</si>
  <si>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RAZEM</t>
  </si>
  <si>
    <t>Razem pozostałe podatki i opłaty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</si>
</sst>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" fillId="0" borderId="16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/>
    </xf>
    <xf numFmtId="49" fontId="0" fillId="0" borderId="17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righ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top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49" fontId="0" fillId="0" borderId="13" xfId="0" applyNumberForma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0" fillId="0" borderId="14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4" fillId="0" borderId="19" xfId="0" applyFont="1" applyBorder="1" applyAlignment="1">
      <alignment horizontal="justify" vertical="top" wrapText="1"/>
    </xf>
    <xf numFmtId="10" fontId="44" fillId="0" borderId="20" xfId="0" applyNumberFormat="1" applyFont="1" applyBorder="1" applyAlignment="1">
      <alignment horizontal="center" wrapText="1"/>
    </xf>
    <xf numFmtId="0" fontId="44" fillId="0" borderId="21" xfId="0" applyFont="1" applyBorder="1" applyAlignment="1">
      <alignment horizontal="justify" vertical="top" wrapText="1"/>
    </xf>
    <xf numFmtId="10" fontId="44" fillId="0" borderId="22" xfId="0" applyNumberFormat="1" applyFont="1" applyBorder="1" applyAlignment="1">
      <alignment horizontal="center" wrapText="1"/>
    </xf>
    <xf numFmtId="9" fontId="44" fillId="0" borderId="22" xfId="0" applyNumberFormat="1" applyFont="1" applyBorder="1" applyAlignment="1">
      <alignment horizontal="center" wrapText="1"/>
    </xf>
    <xf numFmtId="0" fontId="43" fillId="0" borderId="19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vertical="top" wrapText="1"/>
    </xf>
    <xf numFmtId="0" fontId="45" fillId="0" borderId="22" xfId="0" applyFont="1" applyBorder="1" applyAlignment="1">
      <alignment horizontal="right" wrapText="1"/>
    </xf>
    <xf numFmtId="0" fontId="43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justify" vertical="top" wrapText="1"/>
    </xf>
    <xf numFmtId="0" fontId="46" fillId="0" borderId="22" xfId="0" applyFont="1" applyBorder="1" applyAlignment="1">
      <alignment horizontal="right" wrapText="1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435"/>
          <c:y val="0.02125"/>
          <c:w val="0.82625"/>
          <c:h val="0.9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2'!$B$7</c:f>
              <c:strCache>
                <c:ptCount val="1"/>
                <c:pt idx="0">
                  <c:v>Dochody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2'!$A$8:$A$10</c:f>
              <c:strCache/>
            </c:strRef>
          </c:cat>
          <c:val>
            <c:numRef>
              <c:f>'wykresy 2'!$B$8:$B$10</c:f>
              <c:numCache/>
            </c:numRef>
          </c:val>
          <c:shape val="box"/>
        </c:ser>
        <c:ser>
          <c:idx val="1"/>
          <c:order val="1"/>
          <c:tx>
            <c:strRef>
              <c:f>'wykresy 2'!$C$7</c:f>
              <c:strCache>
                <c:ptCount val="1"/>
                <c:pt idx="0">
                  <c:v>Wydatki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2'!$A$8:$A$10</c:f>
              <c:strCache/>
            </c:strRef>
          </c:cat>
          <c:val>
            <c:numRef>
              <c:f>'wykresy 2'!$C$8:$C$10</c:f>
              <c:numCache/>
            </c:numRef>
          </c:val>
          <c:shape val="box"/>
        </c:ser>
        <c:shape val="box"/>
        <c:axId val="15821497"/>
        <c:axId val="8175746"/>
      </c:bar3D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5746"/>
        <c:crosses val="autoZero"/>
        <c:auto val="1"/>
        <c:lblOffset val="100"/>
        <c:tickLblSkip val="1"/>
        <c:noMultiLvlLbl val="0"/>
      </c:catAx>
      <c:valAx>
        <c:axId val="8175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zł</a:t>
                </a:r>
              </a:p>
            </c:rich>
          </c:tx>
          <c:layout>
            <c:manualLayout>
              <c:xMode val="factor"/>
              <c:yMode val="factor"/>
              <c:x val="-0.03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1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44475"/>
          <c:w val="0.10375"/>
          <c:h val="0.10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4"/>
      <c:rotY val="20"/>
      <c:depthPercent val="100"/>
      <c:rAngAx val="1"/>
    </c:view3D>
    <c:plotArea>
      <c:layout>
        <c:manualLayout>
          <c:xMode val="edge"/>
          <c:yMode val="edge"/>
          <c:x val="0.0455"/>
          <c:y val="0.021"/>
          <c:w val="0.728"/>
          <c:h val="0.95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'wykresy 2'!$B$14</c:f>
              <c:strCache>
                <c:ptCount val="1"/>
                <c:pt idx="0">
                  <c:v>wydatki bieżące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2'!$A$15:$A$17</c:f>
              <c:strCache/>
            </c:strRef>
          </c:cat>
          <c:val>
            <c:numRef>
              <c:f>'wykresy 2'!$B$15:$B$17</c:f>
              <c:numCache/>
            </c:numRef>
          </c:val>
          <c:shape val="box"/>
        </c:ser>
        <c:ser>
          <c:idx val="1"/>
          <c:order val="1"/>
          <c:tx>
            <c:strRef>
              <c:f>'wykresy 2'!$C$14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2'!$A$15:$A$17</c:f>
              <c:strCache/>
            </c:strRef>
          </c:cat>
          <c:val>
            <c:numRef>
              <c:f>'wykresy 2'!$C$15:$C$17</c:f>
              <c:numCache/>
            </c:numRef>
          </c:val>
          <c:shape val="box"/>
        </c:ser>
        <c:overlap val="100"/>
        <c:shape val="box"/>
        <c:axId val="6472851"/>
        <c:axId val="58255660"/>
      </c:bar3D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zł</a:t>
                </a:r>
              </a:p>
            </c:rich>
          </c:tx>
          <c:layout>
            <c:manualLayout>
              <c:xMode val="factor"/>
              <c:yMode val="factor"/>
              <c:x val="-0.037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44425"/>
          <c:w val="0.19725"/>
          <c:h val="0.10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31"/>
          <c:y val="0.01175"/>
          <c:w val="0.9575"/>
          <c:h val="0.910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2'!$E$37</c:f>
              <c:strCache>
                <c:ptCount val="1"/>
                <c:pt idx="0">
                  <c:v>wykonanie I półrocze 2010 r.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'wykresy 2'!$A$38:$D$48</c:f>
              <c:multiLvlStrCache/>
            </c:multiLvlStrRef>
          </c:cat>
          <c:val>
            <c:numRef>
              <c:f>'wykresy 2'!$E$38:$E$48</c:f>
              <c:numCache/>
            </c:numRef>
          </c:val>
          <c:shape val="cylinder"/>
        </c:ser>
        <c:ser>
          <c:idx val="1"/>
          <c:order val="1"/>
          <c:tx>
            <c:strRef>
              <c:f>'wykresy 2'!$F$37</c:f>
              <c:strCache>
                <c:ptCount val="1"/>
                <c:pt idx="0">
                  <c:v>wykonanie I półrocze 2009 r.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'wykresy 2'!$A$38:$D$48</c:f>
              <c:multiLvlStrCache/>
            </c:multiLvlStrRef>
          </c:cat>
          <c:val>
            <c:numRef>
              <c:f>'wykresy 2'!$F$38:$F$48</c:f>
              <c:numCache/>
            </c:numRef>
          </c:val>
          <c:shape val="cylinder"/>
        </c:ser>
        <c:shape val="cylinder"/>
        <c:axId val="54538893"/>
        <c:axId val="21087990"/>
      </c:bar3DChart>
      <c:catAx>
        <c:axId val="5453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dochody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zł</a:t>
                </a:r>
              </a:p>
            </c:rich>
          </c:tx>
          <c:layout>
            <c:manualLayout>
              <c:xMode val="factor"/>
              <c:yMode val="factor"/>
              <c:x val="-0.0105"/>
              <c:y val="0.0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388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"/>
          <c:y val="0.96425"/>
          <c:w val="0.43"/>
          <c:h val="0.02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48"/>
          <c:y val="0.02675"/>
          <c:w val="0.934"/>
          <c:h val="0.88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'[1]wykresy'!$D$2:$D$6</c:f>
              <c:strCache>
                <c:ptCount val="5"/>
                <c:pt idx="0">
                  <c:v>zadania zlecone </c:v>
                </c:pt>
                <c:pt idx="1">
                  <c:v>zadania własne wynikające z dotacji udzielanych z budżetu gminy</c:v>
                </c:pt>
                <c:pt idx="2">
                  <c:v>zadania własne wspólnie realizowane w ramach porozumień między j.s.t.</c:v>
                </c:pt>
                <c:pt idx="3">
                  <c:v>zadania własne, inwestycyjne, współfinansowane ze środków unijnych</c:v>
                </c:pt>
                <c:pt idx="4">
                  <c:v>pozostałe zadania własne realizowane z budżetu gminy</c:v>
                </c:pt>
              </c:strCache>
            </c:strRef>
          </c:cat>
          <c:val>
            <c:numRef>
              <c:f>'[1]wykresy'!$E$2:$E$6</c:f>
              <c:numCache>
                <c:ptCount val="5"/>
                <c:pt idx="0">
                  <c:v>0.4808</c:v>
                </c:pt>
                <c:pt idx="1">
                  <c:v>0.438</c:v>
                </c:pt>
                <c:pt idx="2">
                  <c:v>1</c:v>
                </c:pt>
                <c:pt idx="3">
                  <c:v>0.0059</c:v>
                </c:pt>
                <c:pt idx="4">
                  <c:v>0.3367</c:v>
                </c:pt>
              </c:numCache>
            </c:numRef>
          </c:val>
          <c:shape val="cylinder"/>
        </c:ser>
        <c:shape val="cylinder"/>
        <c:axId val="55574183"/>
        <c:axId val="30405600"/>
      </c:bar3DChart>
      <c:catAx>
        <c:axId val="5557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źródło finansowania</a:t>
                </a:r>
              </a:p>
            </c:rich>
          </c:tx>
          <c:layout>
            <c:manualLayout>
              <c:xMode val="factor"/>
              <c:yMode val="factor"/>
              <c:x val="-0.04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wykonanie</a:t>
                </a:r>
              </a:p>
            </c:rich>
          </c:tx>
          <c:layout>
            <c:manualLayout>
              <c:xMode val="factor"/>
              <c:yMode val="factor"/>
              <c:x val="-0.016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55741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5525"/>
          <c:y val="0.0275"/>
          <c:w val="0.924"/>
          <c:h val="0.883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'[1]wykresy'!$E$21:$E$39</c:f>
              <c:strCache>
                <c:ptCount val="19"/>
                <c:pt idx="0">
                  <c:v>Rolnictwo i łowiectwo</c:v>
                </c:pt>
                <c:pt idx="1">
                  <c:v>Wytwarzanie i zaopatrywanie w energię elektryczną, gaz i wodę</c:v>
                </c:pt>
                <c:pt idx="2">
                  <c:v>Transport  i łączność</c:v>
                </c:pt>
                <c:pt idx="3">
                  <c:v>Turystyka</c:v>
                </c:pt>
                <c:pt idx="4">
                  <c:v>Gospodarka mieszkaniowa</c:v>
                </c:pt>
                <c:pt idx="5">
                  <c:v>Działalność usługowa</c:v>
                </c:pt>
                <c:pt idx="6">
                  <c:v>Administracja publiczna</c:v>
                </c:pt>
                <c:pt idx="7">
                  <c:v>Urzędy naczelnych organów władzy państwowej, kontroli i ochrony prawa oraz sądownictwa</c:v>
                </c:pt>
                <c:pt idx="8">
                  <c:v>Bezpieczeństwo publiczne i ochrona przeciwpożarowa</c:v>
                </c:pt>
                <c:pt idx="9">
                  <c:v>Dochody od osób prawnych, od osób fizycznych i od jednostek nieposiadających osobowości prawnej oraz wydatki związane z ich poborem</c:v>
                </c:pt>
                <c:pt idx="10">
                  <c:v>Obsługa długu publicznego</c:v>
                </c:pt>
                <c:pt idx="11">
                  <c:v>Różne rozliczenia</c:v>
                </c:pt>
                <c:pt idx="12">
                  <c:v>Oświata i wychowanie</c:v>
                </c:pt>
                <c:pt idx="13">
                  <c:v>Ochrona zdrowia</c:v>
                </c:pt>
                <c:pt idx="14">
                  <c:v>Pomoc społeczna</c:v>
                </c:pt>
                <c:pt idx="15">
                  <c:v>Edukacyjna opieka wychowawcza</c:v>
                </c:pt>
                <c:pt idx="16">
                  <c:v>Gospodarka komunalna i ochrona środowiska</c:v>
                </c:pt>
                <c:pt idx="17">
                  <c:v>Kultura i ochrona dziedzictwa narodowego</c:v>
                </c:pt>
                <c:pt idx="18">
                  <c:v>Kultura fizyczna i sport</c:v>
                </c:pt>
              </c:strCache>
            </c:strRef>
          </c:cat>
          <c:val>
            <c:numRef>
              <c:f>'[1]wykresy'!$F$21:$F$39</c:f>
              <c:numCache>
                <c:ptCount val="19"/>
                <c:pt idx="0">
                  <c:v>0.9</c:v>
                </c:pt>
                <c:pt idx="1">
                  <c:v>57.71</c:v>
                </c:pt>
                <c:pt idx="2">
                  <c:v>78.73</c:v>
                </c:pt>
                <c:pt idx="3">
                  <c:v>0</c:v>
                </c:pt>
                <c:pt idx="4">
                  <c:v>81.78</c:v>
                </c:pt>
                <c:pt idx="5">
                  <c:v>40.37</c:v>
                </c:pt>
                <c:pt idx="6">
                  <c:v>48.13</c:v>
                </c:pt>
                <c:pt idx="7">
                  <c:v>54.58</c:v>
                </c:pt>
                <c:pt idx="8">
                  <c:v>43.76</c:v>
                </c:pt>
                <c:pt idx="9">
                  <c:v>66.08</c:v>
                </c:pt>
                <c:pt idx="10">
                  <c:v>37.23</c:v>
                </c:pt>
                <c:pt idx="11">
                  <c:v>0</c:v>
                </c:pt>
                <c:pt idx="12">
                  <c:v>47.12</c:v>
                </c:pt>
                <c:pt idx="13">
                  <c:v>22.41</c:v>
                </c:pt>
                <c:pt idx="14">
                  <c:v>45.67</c:v>
                </c:pt>
                <c:pt idx="15">
                  <c:v>51.96</c:v>
                </c:pt>
                <c:pt idx="16">
                  <c:v>3.89</c:v>
                </c:pt>
                <c:pt idx="17">
                  <c:v>16.74</c:v>
                </c:pt>
                <c:pt idx="18">
                  <c:v>34.77</c:v>
                </c:pt>
              </c:numCache>
            </c:numRef>
          </c:val>
          <c:shape val="cylinder"/>
        </c:ser>
        <c:shape val="cylinder"/>
        <c:axId val="5214945"/>
        <c:axId val="46934506"/>
      </c:bar3DChart>
      <c:catAx>
        <c:axId val="521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dział</a:t>
                </a:r>
              </a:p>
            </c:rich>
          </c:tx>
          <c:layout>
            <c:manualLayout>
              <c:xMode val="factor"/>
              <c:yMode val="factor"/>
              <c:x val="-0.048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4506"/>
        <c:crosses val="autoZero"/>
        <c:auto val="1"/>
        <c:lblOffset val="100"/>
        <c:tickLblSkip val="2"/>
        <c:noMultiLvlLbl val="0"/>
      </c:catAx>
      <c:valAx>
        <c:axId val="4693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wykonania</a:t>
                </a:r>
              </a:p>
            </c:rich>
          </c:tx>
          <c:layout>
            <c:manualLayout>
              <c:xMode val="factor"/>
              <c:yMode val="factor"/>
              <c:x val="-0.013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9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13</xdr:col>
      <xdr:colOff>695325</xdr:colOff>
      <xdr:row>24</xdr:row>
      <xdr:rowOff>38100</xdr:rowOff>
    </xdr:to>
    <xdr:graphicFrame>
      <xdr:nvGraphicFramePr>
        <xdr:cNvPr id="1" name="Wykres 3"/>
        <xdr:cNvGraphicFramePr/>
      </xdr:nvGraphicFramePr>
      <xdr:xfrm>
        <a:off x="6562725" y="0"/>
        <a:ext cx="81534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666750</xdr:colOff>
      <xdr:row>11</xdr:row>
      <xdr:rowOff>9525</xdr:rowOff>
    </xdr:from>
    <xdr:to>
      <xdr:col>9</xdr:col>
      <xdr:colOff>676275</xdr:colOff>
      <xdr:row>35</xdr:row>
      <xdr:rowOff>104775</xdr:rowOff>
    </xdr:to>
    <xdr:graphicFrame>
      <xdr:nvGraphicFramePr>
        <xdr:cNvPr id="2" name="Wykres 5"/>
        <xdr:cNvGraphicFramePr/>
      </xdr:nvGraphicFramePr>
      <xdr:xfrm>
        <a:off x="3533775" y="2009775"/>
        <a:ext cx="78105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35</xdr:row>
      <xdr:rowOff>104775</xdr:rowOff>
    </xdr:from>
    <xdr:to>
      <xdr:col>15</xdr:col>
      <xdr:colOff>104775</xdr:colOff>
      <xdr:row>68</xdr:row>
      <xdr:rowOff>76200</xdr:rowOff>
    </xdr:to>
    <xdr:graphicFrame>
      <xdr:nvGraphicFramePr>
        <xdr:cNvPr id="3" name="Wykres 6"/>
        <xdr:cNvGraphicFramePr/>
      </xdr:nvGraphicFramePr>
      <xdr:xfrm>
        <a:off x="4495800" y="6448425"/>
        <a:ext cx="11306175" cy="781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9</xdr:col>
      <xdr:colOff>323850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14401800" y="933450"/>
        <a:ext cx="7524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8</xdr:col>
      <xdr:colOff>1666875</xdr:colOff>
      <xdr:row>34</xdr:row>
      <xdr:rowOff>142875</xdr:rowOff>
    </xdr:to>
    <xdr:graphicFrame>
      <xdr:nvGraphicFramePr>
        <xdr:cNvPr id="2" name="Wykres 2"/>
        <xdr:cNvGraphicFramePr/>
      </xdr:nvGraphicFramePr>
      <xdr:xfrm>
        <a:off x="14401800" y="5619750"/>
        <a:ext cx="64674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prawozdanie%20p&#243;&#322;roczne%202010%20r\wykonanie%20bud&#380;et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wydatki"/>
      <sheetName val="wykresy"/>
    </sheetNames>
    <sheetDataSet>
      <sheetData sheetId="2">
        <row r="2">
          <cell r="D2" t="str">
            <v>zadania zlecone </v>
          </cell>
          <cell r="E2">
            <v>0.4808</v>
          </cell>
        </row>
        <row r="3">
          <cell r="D3" t="str">
            <v>zadania własne wynikające z dotacji udzielanych z budżetu gminy</v>
          </cell>
          <cell r="E3">
            <v>0.438</v>
          </cell>
        </row>
        <row r="4">
          <cell r="D4" t="str">
            <v>zadania własne wspólnie realizowane w ramach porozumień między j.s.t.</v>
          </cell>
          <cell r="E4">
            <v>1</v>
          </cell>
        </row>
        <row r="5">
          <cell r="D5" t="str">
            <v>zadania własne, inwestycyjne, współfinansowane ze środków unijnych</v>
          </cell>
          <cell r="E5">
            <v>0.0059</v>
          </cell>
        </row>
        <row r="6">
          <cell r="D6" t="str">
            <v>pozostałe zadania własne realizowane z budżetu gminy</v>
          </cell>
          <cell r="E6">
            <v>0.3367</v>
          </cell>
        </row>
        <row r="21">
          <cell r="E21" t="str">
            <v>Rolnictwo i łowiectwo</v>
          </cell>
          <cell r="F21">
            <v>0.9</v>
          </cell>
        </row>
        <row r="22">
          <cell r="E22" t="str">
            <v>Wytwarzanie i zaopatrywanie w energię elektryczną, gaz i wodę</v>
          </cell>
          <cell r="F22">
            <v>57.71</v>
          </cell>
        </row>
        <row r="23">
          <cell r="E23" t="str">
            <v>Transport  i łączność</v>
          </cell>
          <cell r="F23">
            <v>78.73</v>
          </cell>
        </row>
        <row r="24">
          <cell r="E24" t="str">
            <v>Turystyka</v>
          </cell>
          <cell r="F24">
            <v>0</v>
          </cell>
        </row>
        <row r="25">
          <cell r="E25" t="str">
            <v>Gospodarka mieszkaniowa</v>
          </cell>
          <cell r="F25">
            <v>81.78</v>
          </cell>
        </row>
        <row r="26">
          <cell r="E26" t="str">
            <v>Działalność usługowa</v>
          </cell>
          <cell r="F26">
            <v>40.37</v>
          </cell>
        </row>
        <row r="27">
          <cell r="E27" t="str">
            <v>Administracja publiczna</v>
          </cell>
          <cell r="F27">
            <v>48.13</v>
          </cell>
        </row>
        <row r="28">
          <cell r="E28" t="str">
            <v>Urzędy naczelnych organów władzy państwowej, kontroli i ochrony prawa oraz sądownictwa</v>
          </cell>
          <cell r="F28">
            <v>54.58</v>
          </cell>
        </row>
        <row r="29">
          <cell r="E29" t="str">
            <v>Bezpieczeństwo publiczne i ochrona przeciwpożarowa</v>
          </cell>
          <cell r="F29">
            <v>43.76</v>
          </cell>
        </row>
        <row r="30">
          <cell r="E30" t="str">
            <v>Dochody od osób prawnych, od osób fizycznych i od jednostek nieposiadających osobowości prawnej oraz wydatki związane z ich poborem</v>
          </cell>
          <cell r="F30">
            <v>66.08</v>
          </cell>
        </row>
        <row r="31">
          <cell r="E31" t="str">
            <v>Obsługa długu publicznego</v>
          </cell>
          <cell r="F31">
            <v>37.23</v>
          </cell>
        </row>
        <row r="32">
          <cell r="E32" t="str">
            <v>Różne rozliczenia</v>
          </cell>
          <cell r="F32">
            <v>0</v>
          </cell>
        </row>
        <row r="33">
          <cell r="E33" t="str">
            <v>Oświata i wychowanie</v>
          </cell>
          <cell r="F33">
            <v>47.12</v>
          </cell>
        </row>
        <row r="34">
          <cell r="E34" t="str">
            <v>Ochrona zdrowia</v>
          </cell>
          <cell r="F34">
            <v>22.41</v>
          </cell>
        </row>
        <row r="35">
          <cell r="E35" t="str">
            <v>Pomoc społeczna</v>
          </cell>
          <cell r="F35">
            <v>45.67</v>
          </cell>
        </row>
        <row r="36">
          <cell r="E36" t="str">
            <v>Edukacyjna opieka wychowawcza</v>
          </cell>
          <cell r="F36">
            <v>51.96</v>
          </cell>
        </row>
        <row r="37">
          <cell r="E37" t="str">
            <v>Gospodarka komunalna i ochrona środowiska</v>
          </cell>
          <cell r="F37">
            <v>3.89</v>
          </cell>
        </row>
        <row r="38">
          <cell r="E38" t="str">
            <v>Kultura i ochrona dziedzictwa narodowego</v>
          </cell>
          <cell r="F38">
            <v>16.74</v>
          </cell>
        </row>
        <row r="39">
          <cell r="E39" t="str">
            <v>Kultura fizyczna i sport</v>
          </cell>
          <cell r="F39">
            <v>34.77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view="pageLayout" zoomScale="115" zoomScalePageLayoutView="115" workbookViewId="0" topLeftCell="A24">
      <selection activeCell="D26" sqref="D26"/>
    </sheetView>
  </sheetViews>
  <sheetFormatPr defaultColWidth="8.796875" defaultRowHeight="14.25"/>
  <cols>
    <col min="1" max="1" width="5.09765625" style="4" customWidth="1"/>
    <col min="2" max="2" width="7.5" style="4" customWidth="1"/>
    <col min="3" max="3" width="5" style="9" customWidth="1"/>
    <col min="4" max="4" width="16" style="6" customWidth="1"/>
    <col min="5" max="5" width="11.3984375" style="4" customWidth="1"/>
    <col min="6" max="6" width="12.69921875" style="4" bestFit="1" customWidth="1"/>
    <col min="7" max="7" width="11.3984375" style="4" customWidth="1"/>
    <col min="8" max="8" width="11.59765625" style="4" bestFit="1" customWidth="1"/>
    <col min="9" max="9" width="9.8984375" style="4" customWidth="1"/>
    <col min="10" max="10" width="9.5" style="4" bestFit="1" customWidth="1"/>
    <col min="11" max="16384" width="9" style="4" customWidth="1"/>
  </cols>
  <sheetData>
    <row r="1" spans="1:10" ht="27" customHeight="1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4.25">
      <c r="A2" s="118" t="s">
        <v>0</v>
      </c>
      <c r="B2" s="118" t="s">
        <v>1</v>
      </c>
      <c r="C2" s="121" t="s">
        <v>2</v>
      </c>
      <c r="D2" s="118" t="s">
        <v>9</v>
      </c>
      <c r="E2" s="118" t="s">
        <v>3</v>
      </c>
      <c r="F2" s="118"/>
      <c r="G2" s="118" t="s">
        <v>6</v>
      </c>
      <c r="H2" s="118"/>
      <c r="I2" s="118" t="s">
        <v>14</v>
      </c>
      <c r="J2" s="118" t="s">
        <v>118</v>
      </c>
    </row>
    <row r="3" spans="1:10" ht="46.5" customHeight="1">
      <c r="A3" s="118"/>
      <c r="B3" s="118"/>
      <c r="C3" s="121"/>
      <c r="D3" s="118"/>
      <c r="E3" s="1" t="s">
        <v>4</v>
      </c>
      <c r="F3" s="1" t="s">
        <v>5</v>
      </c>
      <c r="G3" s="1" t="s">
        <v>7</v>
      </c>
      <c r="H3" s="1" t="s">
        <v>8</v>
      </c>
      <c r="I3" s="118"/>
      <c r="J3" s="118"/>
    </row>
    <row r="4" spans="1:10" ht="14.25">
      <c r="A4" s="2">
        <v>1</v>
      </c>
      <c r="B4" s="2">
        <v>2</v>
      </c>
      <c r="C4" s="8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0" ht="15">
      <c r="A5" s="125" t="s">
        <v>26</v>
      </c>
      <c r="B5" s="125"/>
      <c r="C5" s="125"/>
      <c r="D5" s="125"/>
      <c r="E5" s="31">
        <f>E8+E11+E14+E17+E21+E28</f>
        <v>1486108</v>
      </c>
      <c r="F5" s="31">
        <f>F8+F11+F14+F17+F21+F28</f>
        <v>1486108</v>
      </c>
      <c r="G5" s="31">
        <f>G8+G11+G14+G17+G21+G28</f>
        <v>668428.15</v>
      </c>
      <c r="H5" s="31">
        <f>H8+H11+H14+H17+H21+H28</f>
        <v>883585.5000000001</v>
      </c>
      <c r="I5" s="31">
        <f>G5/F5*100</f>
        <v>44.97843696420449</v>
      </c>
      <c r="J5" s="31">
        <f>G5/H5*100</f>
        <v>75.64951552509632</v>
      </c>
    </row>
    <row r="6" spans="1:10" ht="42.75" customHeight="1">
      <c r="A6" s="111">
        <v>756</v>
      </c>
      <c r="B6" s="3">
        <v>75615</v>
      </c>
      <c r="C6" s="10" t="s">
        <v>12</v>
      </c>
      <c r="D6" s="5" t="s">
        <v>11</v>
      </c>
      <c r="E6" s="100">
        <v>1179861</v>
      </c>
      <c r="F6" s="26">
        <v>588863</v>
      </c>
      <c r="G6" s="26">
        <v>229390.89</v>
      </c>
      <c r="H6" s="26">
        <v>395386.64</v>
      </c>
      <c r="I6" s="26">
        <f>G6/F6*100</f>
        <v>38.95488254483641</v>
      </c>
      <c r="J6" s="32">
        <f aca="true" t="shared" si="0" ref="J6:J80">G6/H6*100</f>
        <v>58.016854084902825</v>
      </c>
    </row>
    <row r="7" spans="1:10" ht="42.75" customHeight="1">
      <c r="A7" s="111"/>
      <c r="B7" s="3">
        <v>75616</v>
      </c>
      <c r="C7" s="10" t="s">
        <v>12</v>
      </c>
      <c r="D7" s="5" t="s">
        <v>13</v>
      </c>
      <c r="E7" s="101"/>
      <c r="F7" s="26">
        <v>590998</v>
      </c>
      <c r="G7" s="26">
        <v>291945.52</v>
      </c>
      <c r="H7" s="26">
        <v>262326.15</v>
      </c>
      <c r="I7" s="26">
        <f aca="true" t="shared" si="1" ref="I7:I78">G7/F7*100</f>
        <v>49.39873231381494</v>
      </c>
      <c r="J7" s="32">
        <f t="shared" si="0"/>
        <v>111.29104742321725</v>
      </c>
    </row>
    <row r="8" spans="1:10" ht="15">
      <c r="A8" s="122" t="s">
        <v>15</v>
      </c>
      <c r="B8" s="123"/>
      <c r="C8" s="123"/>
      <c r="D8" s="124"/>
      <c r="E8" s="31">
        <f>SUM(E6:E7)</f>
        <v>1179861</v>
      </c>
      <c r="F8" s="31">
        <f>SUM(F6:F7)</f>
        <v>1179861</v>
      </c>
      <c r="G8" s="31">
        <f>SUM(G6:G7)</f>
        <v>521336.41000000003</v>
      </c>
      <c r="H8" s="31">
        <f>SUM(H6:H7)</f>
        <v>657712.79</v>
      </c>
      <c r="I8" s="31">
        <f t="shared" si="1"/>
        <v>44.18625668616897</v>
      </c>
      <c r="J8" s="31">
        <f t="shared" si="0"/>
        <v>79.26505580042013</v>
      </c>
    </row>
    <row r="9" spans="1:10" ht="28.5">
      <c r="A9" s="111">
        <v>756</v>
      </c>
      <c r="B9" s="3">
        <v>75615</v>
      </c>
      <c r="C9" s="10" t="s">
        <v>16</v>
      </c>
      <c r="D9" s="5" t="s">
        <v>17</v>
      </c>
      <c r="E9" s="100">
        <v>42062</v>
      </c>
      <c r="F9" s="26">
        <v>1594</v>
      </c>
      <c r="G9" s="26">
        <v>334</v>
      </c>
      <c r="H9" s="26">
        <v>1346</v>
      </c>
      <c r="I9" s="26">
        <f t="shared" si="1"/>
        <v>20.95357590966123</v>
      </c>
      <c r="J9" s="32">
        <f t="shared" si="0"/>
        <v>24.814264487369986</v>
      </c>
    </row>
    <row r="10" spans="1:10" ht="28.5">
      <c r="A10" s="111"/>
      <c r="B10" s="3">
        <v>75616</v>
      </c>
      <c r="C10" s="10" t="s">
        <v>16</v>
      </c>
      <c r="D10" s="5" t="s">
        <v>18</v>
      </c>
      <c r="E10" s="101"/>
      <c r="F10" s="26">
        <v>40468</v>
      </c>
      <c r="G10" s="26">
        <v>27171.53</v>
      </c>
      <c r="H10" s="26">
        <v>42045.17</v>
      </c>
      <c r="I10" s="26">
        <f t="shared" si="1"/>
        <v>67.1432489868538</v>
      </c>
      <c r="J10" s="32">
        <f t="shared" si="0"/>
        <v>64.62461681092026</v>
      </c>
    </row>
    <row r="11" spans="1:10" ht="15">
      <c r="A11" s="122" t="s">
        <v>19</v>
      </c>
      <c r="B11" s="123"/>
      <c r="C11" s="123"/>
      <c r="D11" s="124"/>
      <c r="E11" s="31">
        <f>SUM(E9:E10)</f>
        <v>42062</v>
      </c>
      <c r="F11" s="31">
        <f>SUM(F9:F10)</f>
        <v>42062</v>
      </c>
      <c r="G11" s="31">
        <f>SUM(G9:G10)</f>
        <v>27505.53</v>
      </c>
      <c r="H11" s="31">
        <f>SUM(H9:H10)</f>
        <v>43391.17</v>
      </c>
      <c r="I11" s="31">
        <f t="shared" si="1"/>
        <v>65.3928248775617</v>
      </c>
      <c r="J11" s="31">
        <f t="shared" si="0"/>
        <v>63.38969426268063</v>
      </c>
    </row>
    <row r="12" spans="1:10" ht="28.5">
      <c r="A12" s="111">
        <v>756</v>
      </c>
      <c r="B12" s="3">
        <v>75615</v>
      </c>
      <c r="C12" s="10" t="s">
        <v>23</v>
      </c>
      <c r="D12" s="5" t="s">
        <v>21</v>
      </c>
      <c r="E12" s="100">
        <v>32297</v>
      </c>
      <c r="F12" s="26">
        <v>27978</v>
      </c>
      <c r="G12" s="26">
        <v>13219</v>
      </c>
      <c r="H12" s="26">
        <v>16247</v>
      </c>
      <c r="I12" s="26">
        <f t="shared" si="1"/>
        <v>47.247837586675246</v>
      </c>
      <c r="J12" s="32">
        <f t="shared" si="0"/>
        <v>81.36271311626761</v>
      </c>
    </row>
    <row r="13" spans="1:10" ht="28.5">
      <c r="A13" s="111"/>
      <c r="B13" s="3">
        <v>75616</v>
      </c>
      <c r="C13" s="10" t="s">
        <v>23</v>
      </c>
      <c r="D13" s="5" t="s">
        <v>22</v>
      </c>
      <c r="E13" s="101"/>
      <c r="F13" s="26">
        <v>4319</v>
      </c>
      <c r="G13" s="26">
        <v>2776.39</v>
      </c>
      <c r="H13" s="26">
        <v>2810.3</v>
      </c>
      <c r="I13" s="26">
        <f t="shared" si="1"/>
        <v>64.28316739986107</v>
      </c>
      <c r="J13" s="32">
        <f t="shared" si="0"/>
        <v>98.79336725616481</v>
      </c>
    </row>
    <row r="14" spans="1:10" ht="15">
      <c r="A14" s="122" t="s">
        <v>20</v>
      </c>
      <c r="B14" s="123"/>
      <c r="C14" s="123"/>
      <c r="D14" s="124"/>
      <c r="E14" s="31">
        <f>SUM(E12:E13)</f>
        <v>32297</v>
      </c>
      <c r="F14" s="31">
        <f>SUM(F12:F13)</f>
        <v>32297</v>
      </c>
      <c r="G14" s="31">
        <f>SUM(G12:G13)</f>
        <v>15995.39</v>
      </c>
      <c r="H14" s="31">
        <f>SUM(H12:H13)</f>
        <v>19057.3</v>
      </c>
      <c r="I14" s="31">
        <f t="shared" si="1"/>
        <v>49.52593120104034</v>
      </c>
      <c r="J14" s="31">
        <f t="shared" si="0"/>
        <v>83.93313848236635</v>
      </c>
    </row>
    <row r="15" spans="1:10" ht="57">
      <c r="A15" s="111">
        <v>756</v>
      </c>
      <c r="B15" s="3">
        <v>75615</v>
      </c>
      <c r="C15" s="10" t="s">
        <v>24</v>
      </c>
      <c r="D15" s="5" t="s">
        <v>378</v>
      </c>
      <c r="E15" s="100">
        <v>31600</v>
      </c>
      <c r="F15" s="26">
        <v>3300</v>
      </c>
      <c r="G15" s="26">
        <v>1650</v>
      </c>
      <c r="H15" s="26">
        <v>1400</v>
      </c>
      <c r="I15" s="26">
        <f t="shared" si="1"/>
        <v>50</v>
      </c>
      <c r="J15" s="32">
        <f t="shared" si="0"/>
        <v>117.85714285714286</v>
      </c>
    </row>
    <row r="16" spans="1:10" ht="57">
      <c r="A16" s="111"/>
      <c r="B16" s="3">
        <v>75616</v>
      </c>
      <c r="C16" s="10" t="s">
        <v>24</v>
      </c>
      <c r="D16" s="5" t="s">
        <v>379</v>
      </c>
      <c r="E16" s="101"/>
      <c r="F16" s="26">
        <v>28300</v>
      </c>
      <c r="G16" s="26">
        <v>18389.5</v>
      </c>
      <c r="H16" s="26">
        <v>11788.5</v>
      </c>
      <c r="I16" s="26">
        <f t="shared" si="1"/>
        <v>64.98056537102474</v>
      </c>
      <c r="J16" s="32">
        <f t="shared" si="0"/>
        <v>155.99524960766848</v>
      </c>
    </row>
    <row r="17" spans="1:10" ht="30.75" customHeight="1">
      <c r="A17" s="108" t="s">
        <v>25</v>
      </c>
      <c r="B17" s="109"/>
      <c r="C17" s="109"/>
      <c r="D17" s="110"/>
      <c r="E17" s="31">
        <f>SUM(E15:E16)</f>
        <v>31600</v>
      </c>
      <c r="F17" s="31">
        <f>SUM(F15:F16)</f>
        <v>31600</v>
      </c>
      <c r="G17" s="31">
        <f>SUM(G15:G16)</f>
        <v>20039.5</v>
      </c>
      <c r="H17" s="31">
        <f>SUM(H15:H16)</f>
        <v>13188.5</v>
      </c>
      <c r="I17" s="31">
        <f t="shared" si="1"/>
        <v>63.41613924050633</v>
      </c>
      <c r="J17" s="31">
        <f t="shared" si="0"/>
        <v>151.94677180877278</v>
      </c>
    </row>
    <row r="18" spans="1:10" ht="28.5">
      <c r="A18" s="113">
        <v>756</v>
      </c>
      <c r="B18" s="3">
        <v>75601</v>
      </c>
      <c r="C18" s="10" t="s">
        <v>27</v>
      </c>
      <c r="D18" s="5" t="s">
        <v>30</v>
      </c>
      <c r="E18" s="26">
        <v>2000</v>
      </c>
      <c r="F18" s="26">
        <v>2000</v>
      </c>
      <c r="G18" s="26">
        <v>810</v>
      </c>
      <c r="H18" s="26">
        <v>1000</v>
      </c>
      <c r="I18" s="26">
        <f t="shared" si="1"/>
        <v>40.5</v>
      </c>
      <c r="J18" s="32">
        <f>G18/H18*100</f>
        <v>81</v>
      </c>
    </row>
    <row r="19" spans="1:10" ht="71.25">
      <c r="A19" s="114"/>
      <c r="B19" s="3">
        <v>75615</v>
      </c>
      <c r="C19" s="10" t="s">
        <v>28</v>
      </c>
      <c r="D19" s="5" t="s">
        <v>31</v>
      </c>
      <c r="E19" s="100">
        <v>150000</v>
      </c>
      <c r="F19" s="26">
        <v>0</v>
      </c>
      <c r="G19" s="26">
        <v>314</v>
      </c>
      <c r="H19" s="26">
        <v>-475</v>
      </c>
      <c r="I19" s="26"/>
      <c r="J19" s="32"/>
    </row>
    <row r="20" spans="1:10" ht="71.25">
      <c r="A20" s="115"/>
      <c r="B20" s="3">
        <v>75616</v>
      </c>
      <c r="C20" s="10" t="s">
        <v>28</v>
      </c>
      <c r="D20" s="5" t="s">
        <v>32</v>
      </c>
      <c r="E20" s="101"/>
      <c r="F20" s="26">
        <v>150000</v>
      </c>
      <c r="G20" s="26">
        <v>63830.2</v>
      </c>
      <c r="H20" s="26">
        <v>127534.2</v>
      </c>
      <c r="I20" s="26">
        <f t="shared" si="1"/>
        <v>42.553466666666665</v>
      </c>
      <c r="J20" s="32">
        <f t="shared" si="0"/>
        <v>50.049476924621004</v>
      </c>
    </row>
    <row r="21" spans="1:10" ht="30.75" customHeight="1">
      <c r="A21" s="108" t="s">
        <v>29</v>
      </c>
      <c r="B21" s="109"/>
      <c r="C21" s="109"/>
      <c r="D21" s="110"/>
      <c r="E21" s="31">
        <f>SUM(E18:E20)</f>
        <v>152000</v>
      </c>
      <c r="F21" s="31">
        <f>SUM(F18:F20)</f>
        <v>152000</v>
      </c>
      <c r="G21" s="31">
        <f>SUM(G18:G20)</f>
        <v>64954.2</v>
      </c>
      <c r="H21" s="31">
        <f>SUM(H18:H20)</f>
        <v>128059.2</v>
      </c>
      <c r="I21" s="31">
        <f t="shared" si="1"/>
        <v>42.73302631578947</v>
      </c>
      <c r="J21" s="31">
        <f t="shared" si="0"/>
        <v>50.722009820458034</v>
      </c>
    </row>
    <row r="22" spans="1:10" ht="42.75">
      <c r="A22" s="113">
        <v>756</v>
      </c>
      <c r="B22" s="113">
        <v>75616</v>
      </c>
      <c r="C22" s="10" t="s">
        <v>33</v>
      </c>
      <c r="D22" s="5" t="s">
        <v>39</v>
      </c>
      <c r="E22" s="26">
        <v>7000</v>
      </c>
      <c r="F22" s="26">
        <v>7000</v>
      </c>
      <c r="G22" s="26">
        <v>3183.62</v>
      </c>
      <c r="H22" s="26">
        <v>2597.54</v>
      </c>
      <c r="I22" s="26">
        <f t="shared" si="1"/>
        <v>45.48028571428571</v>
      </c>
      <c r="J22" s="32">
        <f t="shared" si="0"/>
        <v>122.56288642330821</v>
      </c>
    </row>
    <row r="23" spans="1:10" ht="28.5">
      <c r="A23" s="114"/>
      <c r="B23" s="114"/>
      <c r="C23" s="10" t="s">
        <v>34</v>
      </c>
      <c r="D23" s="5" t="s">
        <v>40</v>
      </c>
      <c r="E23" s="26">
        <v>200</v>
      </c>
      <c r="F23" s="26">
        <v>200</v>
      </c>
      <c r="G23" s="26">
        <v>45</v>
      </c>
      <c r="H23" s="26">
        <v>180</v>
      </c>
      <c r="I23" s="26">
        <f t="shared" si="1"/>
        <v>22.5</v>
      </c>
      <c r="J23" s="32">
        <f t="shared" si="0"/>
        <v>25</v>
      </c>
    </row>
    <row r="24" spans="1:10" ht="28.5">
      <c r="A24" s="114"/>
      <c r="B24" s="115"/>
      <c r="C24" s="10" t="s">
        <v>35</v>
      </c>
      <c r="D24" s="5" t="s">
        <v>41</v>
      </c>
      <c r="E24" s="26">
        <v>1200</v>
      </c>
      <c r="F24" s="26">
        <v>1200</v>
      </c>
      <c r="G24" s="26">
        <v>851</v>
      </c>
      <c r="H24" s="26">
        <v>687</v>
      </c>
      <c r="I24" s="26">
        <f t="shared" si="1"/>
        <v>70.91666666666666</v>
      </c>
      <c r="J24" s="32">
        <f t="shared" si="0"/>
        <v>123.87190684133915</v>
      </c>
    </row>
    <row r="25" spans="1:10" ht="28.5">
      <c r="A25" s="114"/>
      <c r="B25" s="113">
        <v>75618</v>
      </c>
      <c r="C25" s="10" t="s">
        <v>36</v>
      </c>
      <c r="D25" s="5" t="s">
        <v>42</v>
      </c>
      <c r="E25" s="26">
        <v>22000</v>
      </c>
      <c r="F25" s="26">
        <v>22000</v>
      </c>
      <c r="G25" s="26">
        <v>7323.5</v>
      </c>
      <c r="H25" s="26">
        <v>9042</v>
      </c>
      <c r="I25" s="26">
        <f t="shared" si="1"/>
        <v>33.288636363636364</v>
      </c>
      <c r="J25" s="32">
        <f t="shared" si="0"/>
        <v>80.99424905994249</v>
      </c>
    </row>
    <row r="26" spans="1:10" ht="28.5">
      <c r="A26" s="114"/>
      <c r="B26" s="114"/>
      <c r="C26" s="10" t="s">
        <v>37</v>
      </c>
      <c r="D26" s="5" t="s">
        <v>43</v>
      </c>
      <c r="E26" s="26">
        <v>3500</v>
      </c>
      <c r="F26" s="26">
        <v>3500</v>
      </c>
      <c r="G26" s="26">
        <v>0</v>
      </c>
      <c r="H26" s="26">
        <v>2644</v>
      </c>
      <c r="I26" s="26">
        <f t="shared" si="1"/>
        <v>0</v>
      </c>
      <c r="J26" s="32">
        <f t="shared" si="0"/>
        <v>0</v>
      </c>
    </row>
    <row r="27" spans="1:10" ht="72" customHeight="1">
      <c r="A27" s="115"/>
      <c r="B27" s="115"/>
      <c r="C27" s="10" t="s">
        <v>38</v>
      </c>
      <c r="D27" s="5" t="s">
        <v>44</v>
      </c>
      <c r="E27" s="26">
        <v>14388</v>
      </c>
      <c r="F27" s="26">
        <v>14388</v>
      </c>
      <c r="G27" s="26">
        <v>7194</v>
      </c>
      <c r="H27" s="26">
        <v>7026</v>
      </c>
      <c r="I27" s="26">
        <f t="shared" si="1"/>
        <v>50</v>
      </c>
      <c r="J27" s="32">
        <f t="shared" si="0"/>
        <v>102.39111870196413</v>
      </c>
    </row>
    <row r="28" spans="1:10" ht="15">
      <c r="A28" s="122" t="s">
        <v>436</v>
      </c>
      <c r="B28" s="123"/>
      <c r="C28" s="123"/>
      <c r="D28" s="124"/>
      <c r="E28" s="31">
        <f>SUM(E22:E27)</f>
        <v>48288</v>
      </c>
      <c r="F28" s="31">
        <f>SUM(F22:F27)</f>
        <v>48288</v>
      </c>
      <c r="G28" s="31">
        <f>SUM(G22:G27)</f>
        <v>18597.12</v>
      </c>
      <c r="H28" s="31">
        <f>SUM(H22:H27)</f>
        <v>22176.54</v>
      </c>
      <c r="I28" s="31">
        <f t="shared" si="1"/>
        <v>38.512922465208746</v>
      </c>
      <c r="J28" s="31">
        <f t="shared" si="0"/>
        <v>83.85942982990132</v>
      </c>
    </row>
    <row r="29" spans="1:10" ht="48" customHeight="1">
      <c r="A29" s="119" t="s">
        <v>387</v>
      </c>
      <c r="B29" s="119"/>
      <c r="C29" s="119"/>
      <c r="D29" s="119"/>
      <c r="E29" s="31">
        <f>SUM(E30:E31)</f>
        <v>1281273</v>
      </c>
      <c r="F29" s="31">
        <f>SUM(F30:F31)</f>
        <v>1281273</v>
      </c>
      <c r="G29" s="31">
        <f>SUM(G30:G31)</f>
        <v>518558.22</v>
      </c>
      <c r="H29" s="31">
        <f>SUM(H30:H31)</f>
        <v>514611.2</v>
      </c>
      <c r="I29" s="31">
        <f t="shared" si="1"/>
        <v>40.472110159193235</v>
      </c>
      <c r="J29" s="31">
        <f t="shared" si="0"/>
        <v>100.76699069122475</v>
      </c>
    </row>
    <row r="30" spans="1:10" ht="59.25" customHeight="1">
      <c r="A30" s="111">
        <v>756</v>
      </c>
      <c r="B30" s="113">
        <v>75621</v>
      </c>
      <c r="C30" s="10" t="s">
        <v>45</v>
      </c>
      <c r="D30" s="5" t="s">
        <v>47</v>
      </c>
      <c r="E30" s="26">
        <v>1281273</v>
      </c>
      <c r="F30" s="26">
        <v>1281273</v>
      </c>
      <c r="G30" s="26">
        <v>517472</v>
      </c>
      <c r="H30" s="26">
        <v>516147</v>
      </c>
      <c r="I30" s="26">
        <f t="shared" si="1"/>
        <v>40.38733353469557</v>
      </c>
      <c r="J30" s="32">
        <f t="shared" si="0"/>
        <v>100.25670981328962</v>
      </c>
    </row>
    <row r="31" spans="1:10" ht="57.75" customHeight="1">
      <c r="A31" s="111"/>
      <c r="B31" s="115"/>
      <c r="C31" s="10" t="s">
        <v>46</v>
      </c>
      <c r="D31" s="5" t="s">
        <v>48</v>
      </c>
      <c r="E31" s="26">
        <v>0</v>
      </c>
      <c r="F31" s="26">
        <v>0</v>
      </c>
      <c r="G31" s="26">
        <v>1086.22</v>
      </c>
      <c r="H31" s="26">
        <v>-1535.8</v>
      </c>
      <c r="I31" s="26">
        <v>0</v>
      </c>
      <c r="J31" s="32">
        <f t="shared" si="0"/>
        <v>-70.72665711681209</v>
      </c>
    </row>
    <row r="32" spans="1:10" ht="15">
      <c r="A32" s="108" t="s">
        <v>60</v>
      </c>
      <c r="B32" s="109"/>
      <c r="C32" s="109"/>
      <c r="D32" s="110"/>
      <c r="E32" s="31">
        <f>SUM(E33:E40)</f>
        <v>1034301</v>
      </c>
      <c r="F32" s="31">
        <f>SUM(F33:F40)</f>
        <v>1034301</v>
      </c>
      <c r="G32" s="31">
        <f>SUM(G33:G40)</f>
        <v>541729.6900000001</v>
      </c>
      <c r="H32" s="31">
        <f>SUM(H33:H40)</f>
        <v>541321.47</v>
      </c>
      <c r="I32" s="31">
        <f t="shared" si="1"/>
        <v>52.37640590118351</v>
      </c>
      <c r="J32" s="31">
        <f t="shared" si="0"/>
        <v>100.07541175117257</v>
      </c>
    </row>
    <row r="33" spans="1:10" ht="14.25">
      <c r="A33" s="111">
        <v>400</v>
      </c>
      <c r="B33" s="3">
        <v>40001</v>
      </c>
      <c r="C33" s="10" t="s">
        <v>49</v>
      </c>
      <c r="D33" s="5" t="s">
        <v>53</v>
      </c>
      <c r="E33" s="99">
        <v>349000</v>
      </c>
      <c r="F33" s="26">
        <v>71000</v>
      </c>
      <c r="G33" s="26">
        <v>34585.2</v>
      </c>
      <c r="H33" s="26">
        <v>27823.06</v>
      </c>
      <c r="I33" s="26">
        <f t="shared" si="1"/>
        <v>48.711549295774645</v>
      </c>
      <c r="J33" s="32">
        <f t="shared" si="0"/>
        <v>124.30408445368697</v>
      </c>
    </row>
    <row r="34" spans="1:10" ht="14.25">
      <c r="A34" s="111"/>
      <c r="B34" s="3">
        <v>40002</v>
      </c>
      <c r="C34" s="10" t="s">
        <v>49</v>
      </c>
      <c r="D34" s="5" t="s">
        <v>54</v>
      </c>
      <c r="E34" s="99"/>
      <c r="F34" s="26">
        <v>278000</v>
      </c>
      <c r="G34" s="26">
        <v>122965.61</v>
      </c>
      <c r="H34" s="26">
        <v>109153.82</v>
      </c>
      <c r="I34" s="26">
        <f t="shared" si="1"/>
        <v>44.23223381294964</v>
      </c>
      <c r="J34" s="32">
        <f t="shared" si="0"/>
        <v>112.65351043142604</v>
      </c>
    </row>
    <row r="35" spans="1:10" ht="45" customHeight="1">
      <c r="A35" s="114">
        <v>700</v>
      </c>
      <c r="B35" s="114">
        <v>70005</v>
      </c>
      <c r="C35" s="21" t="s">
        <v>50</v>
      </c>
      <c r="D35" s="22" t="s">
        <v>388</v>
      </c>
      <c r="E35" s="33">
        <v>2157</v>
      </c>
      <c r="F35" s="33">
        <v>2157</v>
      </c>
      <c r="G35" s="33">
        <v>1528.51</v>
      </c>
      <c r="H35" s="33">
        <v>1526.56</v>
      </c>
      <c r="I35" s="33">
        <f t="shared" si="1"/>
        <v>70.86277236903106</v>
      </c>
      <c r="J35" s="34">
        <f t="shared" si="0"/>
        <v>100.12773818258044</v>
      </c>
    </row>
    <row r="36" spans="1:10" ht="101.25" customHeight="1">
      <c r="A36" s="114"/>
      <c r="B36" s="115"/>
      <c r="C36" s="10" t="s">
        <v>51</v>
      </c>
      <c r="D36" s="5" t="s">
        <v>55</v>
      </c>
      <c r="E36" s="26">
        <v>169000</v>
      </c>
      <c r="F36" s="26">
        <v>169000</v>
      </c>
      <c r="G36" s="26">
        <v>159872.21</v>
      </c>
      <c r="H36" s="26">
        <v>182042.36</v>
      </c>
      <c r="I36" s="26">
        <f t="shared" si="1"/>
        <v>94.59894082840236</v>
      </c>
      <c r="J36" s="32">
        <f t="shared" si="0"/>
        <v>87.8214334290107</v>
      </c>
    </row>
    <row r="37" spans="1:10" ht="30" customHeight="1">
      <c r="A37" s="114"/>
      <c r="B37" s="113">
        <v>70095</v>
      </c>
      <c r="C37" s="10" t="s">
        <v>52</v>
      </c>
      <c r="D37" s="5" t="s">
        <v>56</v>
      </c>
      <c r="E37" s="26">
        <v>265000</v>
      </c>
      <c r="F37" s="26">
        <v>265000</v>
      </c>
      <c r="G37" s="26">
        <v>123303.57</v>
      </c>
      <c r="H37" s="26">
        <v>116535.51</v>
      </c>
      <c r="I37" s="26">
        <f t="shared" si="1"/>
        <v>46.52964905660378</v>
      </c>
      <c r="J37" s="32">
        <f t="shared" si="0"/>
        <v>105.80772332827995</v>
      </c>
    </row>
    <row r="38" spans="1:10" ht="28.5">
      <c r="A38" s="115"/>
      <c r="B38" s="115"/>
      <c r="C38" s="10" t="s">
        <v>49</v>
      </c>
      <c r="D38" s="5" t="s">
        <v>57</v>
      </c>
      <c r="E38" s="26">
        <v>226000</v>
      </c>
      <c r="F38" s="26">
        <v>226000</v>
      </c>
      <c r="G38" s="26">
        <v>93605.05</v>
      </c>
      <c r="H38" s="26">
        <v>84957.65</v>
      </c>
      <c r="I38" s="26">
        <f t="shared" si="1"/>
        <v>41.41816371681416</v>
      </c>
      <c r="J38" s="32">
        <f t="shared" si="0"/>
        <v>110.17848304419908</v>
      </c>
    </row>
    <row r="39" spans="1:10" ht="28.5">
      <c r="A39" s="3">
        <v>710</v>
      </c>
      <c r="B39" s="3">
        <v>71035</v>
      </c>
      <c r="C39" s="10" t="s">
        <v>49</v>
      </c>
      <c r="D39" s="5" t="s">
        <v>58</v>
      </c>
      <c r="E39" s="26">
        <v>20000</v>
      </c>
      <c r="F39" s="26">
        <v>20000</v>
      </c>
      <c r="G39" s="26">
        <v>4790</v>
      </c>
      <c r="H39" s="26">
        <v>18787.51</v>
      </c>
      <c r="I39" s="26">
        <f t="shared" si="1"/>
        <v>23.95</v>
      </c>
      <c r="J39" s="32">
        <f t="shared" si="0"/>
        <v>25.49566174548942</v>
      </c>
    </row>
    <row r="40" spans="1:10" ht="28.5">
      <c r="A40" s="3">
        <v>801</v>
      </c>
      <c r="B40" s="3">
        <v>80101</v>
      </c>
      <c r="C40" s="10" t="s">
        <v>52</v>
      </c>
      <c r="D40" s="5" t="s">
        <v>59</v>
      </c>
      <c r="E40" s="26">
        <v>3144</v>
      </c>
      <c r="F40" s="26">
        <v>3144</v>
      </c>
      <c r="G40" s="26">
        <v>1079.54</v>
      </c>
      <c r="H40" s="26">
        <v>495</v>
      </c>
      <c r="I40" s="26">
        <f t="shared" si="1"/>
        <v>34.33651399491094</v>
      </c>
      <c r="J40" s="32">
        <f t="shared" si="0"/>
        <v>218.08888888888887</v>
      </c>
    </row>
    <row r="41" spans="1:10" ht="30" customHeight="1">
      <c r="A41" s="108" t="s">
        <v>389</v>
      </c>
      <c r="B41" s="109"/>
      <c r="C41" s="109"/>
      <c r="D41" s="110"/>
      <c r="E41" s="31">
        <f>SUM(E42:E44)</f>
        <v>27500</v>
      </c>
      <c r="F41" s="31">
        <f>SUM(F42:F44)</f>
        <v>27500</v>
      </c>
      <c r="G41" s="31">
        <f>SUM(G42:G44)</f>
        <v>15555</v>
      </c>
      <c r="H41" s="31">
        <f>SUM(H42:H45)</f>
        <v>17461.35</v>
      </c>
      <c r="I41" s="31">
        <f t="shared" si="1"/>
        <v>56.56363636363636</v>
      </c>
      <c r="J41" s="31">
        <f t="shared" si="0"/>
        <v>89.08245926002286</v>
      </c>
    </row>
    <row r="42" spans="1:10" ht="14.25">
      <c r="A42" s="113">
        <v>801</v>
      </c>
      <c r="B42" s="3">
        <v>80101</v>
      </c>
      <c r="C42" s="10" t="s">
        <v>49</v>
      </c>
      <c r="D42" s="5" t="s">
        <v>61</v>
      </c>
      <c r="E42" s="100">
        <v>27000</v>
      </c>
      <c r="F42" s="26">
        <v>12000</v>
      </c>
      <c r="G42" s="26">
        <v>4526.57</v>
      </c>
      <c r="H42" s="26">
        <v>6162.89</v>
      </c>
      <c r="I42" s="26">
        <f t="shared" si="1"/>
        <v>37.72141666666666</v>
      </c>
      <c r="J42" s="32">
        <f t="shared" si="0"/>
        <v>73.44882027749968</v>
      </c>
    </row>
    <row r="43" spans="1:10" ht="14.25">
      <c r="A43" s="115"/>
      <c r="B43" s="3">
        <v>80104</v>
      </c>
      <c r="C43" s="10" t="s">
        <v>49</v>
      </c>
      <c r="D43" s="5" t="s">
        <v>61</v>
      </c>
      <c r="E43" s="101"/>
      <c r="F43" s="26">
        <v>15000</v>
      </c>
      <c r="G43" s="26">
        <v>10867.5</v>
      </c>
      <c r="H43" s="26">
        <v>10675</v>
      </c>
      <c r="I43" s="26">
        <f t="shared" si="1"/>
        <v>72.45</v>
      </c>
      <c r="J43" s="32">
        <f t="shared" si="0"/>
        <v>101.80327868852459</v>
      </c>
    </row>
    <row r="44" spans="1:10" ht="14.25">
      <c r="A44" s="3">
        <v>852</v>
      </c>
      <c r="B44" s="3">
        <v>85219</v>
      </c>
      <c r="C44" s="10" t="s">
        <v>49</v>
      </c>
      <c r="D44" s="5" t="s">
        <v>61</v>
      </c>
      <c r="E44" s="26">
        <v>500</v>
      </c>
      <c r="F44" s="26">
        <v>500</v>
      </c>
      <c r="G44" s="26">
        <v>160.93</v>
      </c>
      <c r="H44" s="26">
        <v>431.32</v>
      </c>
      <c r="I44" s="26">
        <f t="shared" si="1"/>
        <v>32.18600000000001</v>
      </c>
      <c r="J44" s="32">
        <f t="shared" si="0"/>
        <v>37.31104516368357</v>
      </c>
    </row>
    <row r="45" spans="1:10" ht="14.25">
      <c r="A45" s="78">
        <v>926</v>
      </c>
      <c r="B45" s="78">
        <v>92605</v>
      </c>
      <c r="C45" s="10" t="s">
        <v>49</v>
      </c>
      <c r="D45" s="5" t="s">
        <v>61</v>
      </c>
      <c r="E45" s="77"/>
      <c r="F45" s="77"/>
      <c r="G45" s="77"/>
      <c r="H45" s="77">
        <v>192.14</v>
      </c>
      <c r="I45" s="77"/>
      <c r="J45" s="32"/>
    </row>
    <row r="46" spans="1:10" ht="15">
      <c r="A46" s="122" t="s">
        <v>390</v>
      </c>
      <c r="B46" s="123"/>
      <c r="C46" s="123"/>
      <c r="D46" s="124"/>
      <c r="E46" s="31">
        <f>SUM(E47:E51)</f>
        <v>54300</v>
      </c>
      <c r="F46" s="31">
        <f>SUM(F47:F51)</f>
        <v>66300</v>
      </c>
      <c r="G46" s="31">
        <f>SUM(G47:G51)</f>
        <v>44163.670000000006</v>
      </c>
      <c r="H46" s="31">
        <f>SUM(H47:H52)</f>
        <v>43394.170000000006</v>
      </c>
      <c r="I46" s="31">
        <f aca="true" t="shared" si="2" ref="I46:I51">G46/F46*100</f>
        <v>66.61187028657618</v>
      </c>
      <c r="J46" s="31">
        <f>G46/H46*100</f>
        <v>101.77327968250114</v>
      </c>
    </row>
    <row r="47" spans="1:10" ht="28.5">
      <c r="A47" s="10" t="s">
        <v>71</v>
      </c>
      <c r="B47" s="10" t="s">
        <v>72</v>
      </c>
      <c r="C47" s="10" t="s">
        <v>67</v>
      </c>
      <c r="D47" s="5" t="s">
        <v>69</v>
      </c>
      <c r="E47" s="26">
        <v>1300</v>
      </c>
      <c r="F47" s="26">
        <v>1300</v>
      </c>
      <c r="G47" s="26">
        <v>805.49</v>
      </c>
      <c r="H47" s="26">
        <v>886.73</v>
      </c>
      <c r="I47" s="26">
        <f t="shared" si="2"/>
        <v>61.96076923076923</v>
      </c>
      <c r="J47" s="32">
        <f>G47/H47*100</f>
        <v>90.83824839579128</v>
      </c>
    </row>
    <row r="48" spans="1:10" ht="28.5">
      <c r="A48" s="10">
        <v>750</v>
      </c>
      <c r="B48" s="10">
        <v>75023</v>
      </c>
      <c r="C48" s="10" t="s">
        <v>67</v>
      </c>
      <c r="D48" s="5" t="s">
        <v>69</v>
      </c>
      <c r="E48" s="26">
        <v>5000</v>
      </c>
      <c r="F48" s="26">
        <v>5000</v>
      </c>
      <c r="G48" s="26">
        <v>407.1</v>
      </c>
      <c r="H48" s="26">
        <v>3103.21</v>
      </c>
      <c r="I48" s="26">
        <f t="shared" si="2"/>
        <v>8.142000000000001</v>
      </c>
      <c r="J48" s="32">
        <f>G48/H48*100</f>
        <v>13.118673889295279</v>
      </c>
    </row>
    <row r="49" spans="1:10" ht="42.75">
      <c r="A49" s="3">
        <v>756</v>
      </c>
      <c r="B49" s="3">
        <v>75618</v>
      </c>
      <c r="C49" s="10" t="s">
        <v>68</v>
      </c>
      <c r="D49" s="5" t="s">
        <v>70</v>
      </c>
      <c r="E49" s="26">
        <v>47000</v>
      </c>
      <c r="F49" s="26">
        <v>47000</v>
      </c>
      <c r="G49" s="26">
        <v>37111.87</v>
      </c>
      <c r="H49" s="26">
        <v>38404.23</v>
      </c>
      <c r="I49" s="26">
        <f t="shared" si="2"/>
        <v>78.9614255319149</v>
      </c>
      <c r="J49" s="32">
        <f>G49/H49*100</f>
        <v>96.63484985898688</v>
      </c>
    </row>
    <row r="50" spans="1:10" ht="28.5">
      <c r="A50" s="3">
        <v>900</v>
      </c>
      <c r="B50" s="3">
        <v>90019</v>
      </c>
      <c r="C50" s="10" t="s">
        <v>67</v>
      </c>
      <c r="D50" s="5" t="s">
        <v>69</v>
      </c>
      <c r="E50" s="26"/>
      <c r="F50" s="26">
        <v>12000</v>
      </c>
      <c r="G50" s="26">
        <v>5173.39</v>
      </c>
      <c r="H50" s="26"/>
      <c r="I50" s="26">
        <f t="shared" si="2"/>
        <v>43.111583333333336</v>
      </c>
      <c r="J50" s="32"/>
    </row>
    <row r="51" spans="1:10" ht="28.5">
      <c r="A51" s="3">
        <v>921</v>
      </c>
      <c r="B51" s="3">
        <v>92109</v>
      </c>
      <c r="C51" s="10" t="s">
        <v>67</v>
      </c>
      <c r="D51" s="5" t="s">
        <v>69</v>
      </c>
      <c r="E51" s="26">
        <v>1000</v>
      </c>
      <c r="F51" s="26">
        <v>1000</v>
      </c>
      <c r="G51" s="26">
        <v>665.82</v>
      </c>
      <c r="H51" s="26"/>
      <c r="I51" s="26">
        <f t="shared" si="2"/>
        <v>66.58200000000001</v>
      </c>
      <c r="J51" s="32"/>
    </row>
    <row r="52" spans="1:10" ht="28.5">
      <c r="A52" s="78">
        <v>926</v>
      </c>
      <c r="B52" s="78">
        <v>92695</v>
      </c>
      <c r="C52" s="10" t="s">
        <v>67</v>
      </c>
      <c r="D52" s="5" t="s">
        <v>69</v>
      </c>
      <c r="E52" s="77"/>
      <c r="F52" s="77"/>
      <c r="G52" s="77"/>
      <c r="H52" s="77">
        <v>1000</v>
      </c>
      <c r="I52" s="77"/>
      <c r="J52" s="32"/>
    </row>
    <row r="53" spans="1:10" ht="15">
      <c r="A53" s="122" t="s">
        <v>391</v>
      </c>
      <c r="B53" s="123"/>
      <c r="C53" s="123"/>
      <c r="D53" s="124"/>
      <c r="E53" s="31">
        <f>SUM(E54:E64)</f>
        <v>12840</v>
      </c>
      <c r="F53" s="31">
        <f>SUM(F54:F64)</f>
        <v>12840</v>
      </c>
      <c r="G53" s="31">
        <f>SUM(G54:G64)</f>
        <v>5995.329999999999</v>
      </c>
      <c r="H53" s="31">
        <f>SUM(H54:H64)</f>
        <v>9348.939999999999</v>
      </c>
      <c r="I53" s="31">
        <f>G53/F53*100</f>
        <v>46.692601246105916</v>
      </c>
      <c r="J53" s="31">
        <f>G53/H53*100</f>
        <v>64.12844664742741</v>
      </c>
    </row>
    <row r="54" spans="1:10" ht="28.5">
      <c r="A54" s="111">
        <v>400</v>
      </c>
      <c r="B54" s="3">
        <v>40001</v>
      </c>
      <c r="C54" s="10" t="s">
        <v>73</v>
      </c>
      <c r="D54" s="5" t="s">
        <v>75</v>
      </c>
      <c r="E54" s="99">
        <v>2500</v>
      </c>
      <c r="F54" s="26">
        <v>500</v>
      </c>
      <c r="G54" s="26">
        <v>331.5</v>
      </c>
      <c r="H54" s="26">
        <v>298.85</v>
      </c>
      <c r="I54" s="26">
        <f>G54/F54*100</f>
        <v>66.3</v>
      </c>
      <c r="J54" s="32">
        <f>G54/H54*100</f>
        <v>110.92521331771792</v>
      </c>
    </row>
    <row r="55" spans="1:10" ht="28.5">
      <c r="A55" s="111"/>
      <c r="B55" s="3">
        <v>40002</v>
      </c>
      <c r="C55" s="10" t="s">
        <v>73</v>
      </c>
      <c r="D55" s="5" t="s">
        <v>76</v>
      </c>
      <c r="E55" s="99"/>
      <c r="F55" s="26">
        <v>2000</v>
      </c>
      <c r="G55" s="26">
        <v>222.37</v>
      </c>
      <c r="H55" s="26">
        <v>1504.71</v>
      </c>
      <c r="I55" s="26">
        <f>G55/F55*100</f>
        <v>11.118500000000001</v>
      </c>
      <c r="J55" s="32">
        <f>G55/H55*100</f>
        <v>14.778262921094429</v>
      </c>
    </row>
    <row r="56" spans="1:10" ht="28.5">
      <c r="A56" s="114">
        <v>700</v>
      </c>
      <c r="B56" s="20">
        <v>70005</v>
      </c>
      <c r="C56" s="21" t="s">
        <v>73</v>
      </c>
      <c r="D56" s="22" t="s">
        <v>77</v>
      </c>
      <c r="E56" s="112">
        <v>5307</v>
      </c>
      <c r="F56" s="33">
        <v>307</v>
      </c>
      <c r="G56" s="33">
        <v>766.19</v>
      </c>
      <c r="H56" s="33">
        <v>0</v>
      </c>
      <c r="I56" s="33">
        <f>G56/F56*100</f>
        <v>249.57328990228012</v>
      </c>
      <c r="J56" s="34"/>
    </row>
    <row r="57" spans="1:10" ht="14.25" customHeight="1">
      <c r="A57" s="115"/>
      <c r="B57" s="3">
        <v>70095</v>
      </c>
      <c r="C57" s="10" t="s">
        <v>73</v>
      </c>
      <c r="D57" s="5" t="s">
        <v>78</v>
      </c>
      <c r="E57" s="101"/>
      <c r="F57" s="26">
        <v>5000</v>
      </c>
      <c r="G57" s="26">
        <v>3091.09</v>
      </c>
      <c r="H57" s="26">
        <v>1405.34</v>
      </c>
      <c r="I57" s="26">
        <f>G57/F57*100</f>
        <v>61.8218</v>
      </c>
      <c r="J57" s="32">
        <f>G57/H57*100</f>
        <v>219.9531785902344</v>
      </c>
    </row>
    <row r="58" spans="1:10" ht="42.75">
      <c r="A58" s="3">
        <v>750</v>
      </c>
      <c r="B58" s="3">
        <v>75023</v>
      </c>
      <c r="C58" s="10" t="s">
        <v>73</v>
      </c>
      <c r="D58" s="5" t="s">
        <v>79</v>
      </c>
      <c r="E58" s="26">
        <v>0</v>
      </c>
      <c r="F58" s="26">
        <v>0</v>
      </c>
      <c r="G58" s="26">
        <v>142.19</v>
      </c>
      <c r="H58" s="26">
        <v>853.99</v>
      </c>
      <c r="I58" s="26"/>
      <c r="J58" s="32">
        <f>G58/H58*100</f>
        <v>16.65007786976428</v>
      </c>
    </row>
    <row r="59" spans="1:10" ht="42.75">
      <c r="A59" s="113">
        <v>756</v>
      </c>
      <c r="B59" s="3">
        <v>75615</v>
      </c>
      <c r="C59" s="10" t="s">
        <v>74</v>
      </c>
      <c r="D59" s="5" t="s">
        <v>80</v>
      </c>
      <c r="E59" s="100">
        <v>5000</v>
      </c>
      <c r="F59" s="26">
        <v>0</v>
      </c>
      <c r="G59" s="26">
        <v>234.65</v>
      </c>
      <c r="H59" s="26">
        <v>1681.6</v>
      </c>
      <c r="I59" s="26"/>
      <c r="J59" s="32">
        <f>G59/H59*100</f>
        <v>13.95397240723121</v>
      </c>
    </row>
    <row r="60" spans="1:10" ht="42.75">
      <c r="A60" s="115"/>
      <c r="B60" s="3">
        <v>75616</v>
      </c>
      <c r="C60" s="10" t="s">
        <v>74</v>
      </c>
      <c r="D60" s="5" t="s">
        <v>81</v>
      </c>
      <c r="E60" s="101"/>
      <c r="F60" s="26">
        <v>5000</v>
      </c>
      <c r="G60" s="26">
        <v>1082.06</v>
      </c>
      <c r="H60" s="26">
        <v>3604.45</v>
      </c>
      <c r="I60" s="26">
        <f>G60/F60*100</f>
        <v>21.641199999999998</v>
      </c>
      <c r="J60" s="32">
        <f>G60/H60*100</f>
        <v>30.020114025718208</v>
      </c>
    </row>
    <row r="61" spans="1:10" ht="14.25">
      <c r="A61" s="113">
        <v>801</v>
      </c>
      <c r="B61" s="3">
        <v>80101</v>
      </c>
      <c r="C61" s="10" t="s">
        <v>73</v>
      </c>
      <c r="D61" s="5" t="s">
        <v>116</v>
      </c>
      <c r="E61" s="100">
        <v>33</v>
      </c>
      <c r="F61" s="26">
        <v>30</v>
      </c>
      <c r="G61" s="26">
        <v>82.6</v>
      </c>
      <c r="H61" s="26">
        <v>0</v>
      </c>
      <c r="I61" s="26">
        <f>G61/F61*100</f>
        <v>275.3333333333333</v>
      </c>
      <c r="J61" s="32"/>
    </row>
    <row r="62" spans="1:10" ht="14.25">
      <c r="A62" s="115"/>
      <c r="B62" s="3">
        <v>80104</v>
      </c>
      <c r="C62" s="10" t="s">
        <v>73</v>
      </c>
      <c r="D62" s="5" t="s">
        <v>116</v>
      </c>
      <c r="E62" s="101"/>
      <c r="F62" s="26">
        <v>3</v>
      </c>
      <c r="G62" s="26">
        <v>21.11</v>
      </c>
      <c r="H62" s="26">
        <v>0</v>
      </c>
      <c r="I62" s="26">
        <f>G62/F62*100</f>
        <v>703.6666666666666</v>
      </c>
      <c r="J62" s="32"/>
    </row>
    <row r="63" spans="1:10" ht="14.25">
      <c r="A63" s="3">
        <v>852</v>
      </c>
      <c r="B63" s="3">
        <v>85219</v>
      </c>
      <c r="C63" s="10" t="s">
        <v>73</v>
      </c>
      <c r="D63" s="5" t="s">
        <v>116</v>
      </c>
      <c r="E63" s="26"/>
      <c r="F63" s="26">
        <v>0</v>
      </c>
      <c r="G63" s="26">
        <v>21.57</v>
      </c>
      <c r="H63" s="26"/>
      <c r="I63" s="26"/>
      <c r="J63" s="32"/>
    </row>
    <row r="64" spans="1:10" ht="14.25">
      <c r="A64" s="3">
        <v>900</v>
      </c>
      <c r="B64" s="3">
        <v>90019</v>
      </c>
      <c r="C64" s="10" t="s">
        <v>73</v>
      </c>
      <c r="D64" s="5" t="s">
        <v>116</v>
      </c>
      <c r="E64" s="26"/>
      <c r="F64" s="26">
        <v>0</v>
      </c>
      <c r="G64" s="26">
        <v>0</v>
      </c>
      <c r="H64" s="26"/>
      <c r="I64" s="26"/>
      <c r="J64" s="32"/>
    </row>
    <row r="65" spans="1:10" ht="15">
      <c r="A65" s="108" t="s">
        <v>392</v>
      </c>
      <c r="B65" s="109"/>
      <c r="C65" s="109"/>
      <c r="D65" s="110"/>
      <c r="E65" s="31">
        <f>SUM(E66:E83)</f>
        <v>13050</v>
      </c>
      <c r="F65" s="31">
        <f>SUM(F66:F83)</f>
        <v>591598</v>
      </c>
      <c r="G65" s="31">
        <f>SUM(G66:G83)</f>
        <v>50098.850000000006</v>
      </c>
      <c r="H65" s="31">
        <f>SUM(H66:H83)</f>
        <v>7675.07</v>
      </c>
      <c r="I65" s="31">
        <f t="shared" si="1"/>
        <v>8.468394078411356</v>
      </c>
      <c r="J65" s="31">
        <f t="shared" si="0"/>
        <v>652.7477925282767</v>
      </c>
    </row>
    <row r="66" spans="1:10" ht="28.5">
      <c r="A66" s="10" t="s">
        <v>92</v>
      </c>
      <c r="B66" s="10" t="s">
        <v>120</v>
      </c>
      <c r="C66" s="10" t="s">
        <v>62</v>
      </c>
      <c r="D66" s="17" t="s">
        <v>64</v>
      </c>
      <c r="E66" s="32"/>
      <c r="F66" s="32">
        <v>220000</v>
      </c>
      <c r="G66" s="32">
        <v>0</v>
      </c>
      <c r="H66" s="32">
        <v>0</v>
      </c>
      <c r="I66" s="32"/>
      <c r="J66" s="32"/>
    </row>
    <row r="67" spans="1:10" ht="28.5">
      <c r="A67" s="102" t="s">
        <v>123</v>
      </c>
      <c r="B67" s="3">
        <v>40001</v>
      </c>
      <c r="C67" s="10" t="s">
        <v>62</v>
      </c>
      <c r="D67" s="17" t="s">
        <v>64</v>
      </c>
      <c r="E67" s="116">
        <v>0</v>
      </c>
      <c r="F67" s="32">
        <v>0</v>
      </c>
      <c r="G67" s="32">
        <v>11.1</v>
      </c>
      <c r="H67" s="32"/>
      <c r="I67" s="32"/>
      <c r="J67" s="32"/>
    </row>
    <row r="68" spans="1:10" ht="28.5">
      <c r="A68" s="104"/>
      <c r="B68" s="3">
        <v>40002</v>
      </c>
      <c r="C68" s="10" t="s">
        <v>62</v>
      </c>
      <c r="D68" s="17" t="s">
        <v>64</v>
      </c>
      <c r="E68" s="117"/>
      <c r="F68" s="32">
        <v>0</v>
      </c>
      <c r="G68" s="32">
        <v>283.75</v>
      </c>
      <c r="H68" s="32"/>
      <c r="I68" s="32"/>
      <c r="J68" s="32"/>
    </row>
    <row r="69" spans="1:10" ht="28.5">
      <c r="A69" s="3">
        <v>700</v>
      </c>
      <c r="B69" s="3">
        <v>70095</v>
      </c>
      <c r="C69" s="10" t="s">
        <v>62</v>
      </c>
      <c r="D69" s="5" t="s">
        <v>64</v>
      </c>
      <c r="E69" s="26">
        <v>0</v>
      </c>
      <c r="F69" s="26">
        <v>0</v>
      </c>
      <c r="G69" s="26">
        <v>4713.83</v>
      </c>
      <c r="H69" s="26">
        <v>674.58</v>
      </c>
      <c r="I69" s="26"/>
      <c r="J69" s="32">
        <f t="shared" si="0"/>
        <v>698.779981618192</v>
      </c>
    </row>
    <row r="70" spans="1:10" ht="28.5">
      <c r="A70" s="113">
        <v>750</v>
      </c>
      <c r="B70" s="3">
        <v>75011</v>
      </c>
      <c r="C70" s="10" t="s">
        <v>63</v>
      </c>
      <c r="D70" s="5" t="s">
        <v>65</v>
      </c>
      <c r="E70" s="26">
        <v>0</v>
      </c>
      <c r="F70" s="26">
        <v>0</v>
      </c>
      <c r="G70" s="26">
        <v>6.2</v>
      </c>
      <c r="H70" s="26">
        <v>153.05</v>
      </c>
      <c r="I70" s="26"/>
      <c r="J70" s="32">
        <f t="shared" si="0"/>
        <v>4.050963737340738</v>
      </c>
    </row>
    <row r="71" spans="1:10" ht="28.5">
      <c r="A71" s="114"/>
      <c r="B71" s="3">
        <v>75023</v>
      </c>
      <c r="C71" s="10" t="s">
        <v>62</v>
      </c>
      <c r="D71" s="5" t="s">
        <v>64</v>
      </c>
      <c r="E71" s="100">
        <v>0</v>
      </c>
      <c r="F71" s="26">
        <v>0</v>
      </c>
      <c r="G71" s="26">
        <v>13450.61</v>
      </c>
      <c r="H71" s="26">
        <v>26</v>
      </c>
      <c r="I71" s="26"/>
      <c r="J71" s="32">
        <f t="shared" si="0"/>
        <v>51733.11538461538</v>
      </c>
    </row>
    <row r="72" spans="1:10" ht="28.5">
      <c r="A72" s="115"/>
      <c r="B72" s="3">
        <v>75075</v>
      </c>
      <c r="C72" s="10" t="s">
        <v>62</v>
      </c>
      <c r="D72" s="5" t="s">
        <v>64</v>
      </c>
      <c r="E72" s="101"/>
      <c r="F72" s="26">
        <v>0</v>
      </c>
      <c r="G72" s="26">
        <v>1000</v>
      </c>
      <c r="H72" s="26"/>
      <c r="I72" s="26"/>
      <c r="J72" s="32"/>
    </row>
    <row r="73" spans="1:10" ht="28.5">
      <c r="A73" s="113">
        <v>756</v>
      </c>
      <c r="B73" s="3">
        <v>75615</v>
      </c>
      <c r="C73" s="10" t="s">
        <v>62</v>
      </c>
      <c r="D73" s="5" t="s">
        <v>64</v>
      </c>
      <c r="E73" s="100">
        <v>0</v>
      </c>
      <c r="F73" s="26">
        <v>0</v>
      </c>
      <c r="G73" s="26">
        <v>44</v>
      </c>
      <c r="H73" s="26"/>
      <c r="I73" s="26"/>
      <c r="J73" s="32"/>
    </row>
    <row r="74" spans="1:10" ht="28.5">
      <c r="A74" s="115"/>
      <c r="B74" s="3">
        <v>75616</v>
      </c>
      <c r="C74" s="10" t="s">
        <v>62</v>
      </c>
      <c r="D74" s="5" t="s">
        <v>64</v>
      </c>
      <c r="E74" s="101"/>
      <c r="F74" s="26">
        <v>0</v>
      </c>
      <c r="G74" s="26">
        <v>2373.3</v>
      </c>
      <c r="H74" s="26"/>
      <c r="I74" s="26"/>
      <c r="J74" s="32"/>
    </row>
    <row r="75" spans="1:10" ht="28.5">
      <c r="A75" s="113">
        <v>801</v>
      </c>
      <c r="B75" s="3">
        <v>80101</v>
      </c>
      <c r="C75" s="10" t="s">
        <v>62</v>
      </c>
      <c r="D75" s="5" t="s">
        <v>64</v>
      </c>
      <c r="E75" s="100">
        <v>550</v>
      </c>
      <c r="F75" s="26">
        <v>500</v>
      </c>
      <c r="G75" s="26">
        <v>231</v>
      </c>
      <c r="H75" s="26">
        <v>227</v>
      </c>
      <c r="I75" s="26">
        <f t="shared" si="1"/>
        <v>46.2</v>
      </c>
      <c r="J75" s="32">
        <f t="shared" si="0"/>
        <v>101.76211453744493</v>
      </c>
    </row>
    <row r="76" spans="1:10" ht="28.5">
      <c r="A76" s="115"/>
      <c r="B76" s="3">
        <v>80104</v>
      </c>
      <c r="C76" s="10" t="s">
        <v>62</v>
      </c>
      <c r="D76" s="5" t="s">
        <v>64</v>
      </c>
      <c r="E76" s="101"/>
      <c r="F76" s="26">
        <v>50</v>
      </c>
      <c r="G76" s="26">
        <v>31</v>
      </c>
      <c r="H76" s="26">
        <v>36</v>
      </c>
      <c r="I76" s="26">
        <f t="shared" si="1"/>
        <v>62</v>
      </c>
      <c r="J76" s="32">
        <f t="shared" si="0"/>
        <v>86.11111111111111</v>
      </c>
    </row>
    <row r="77" spans="1:10" ht="57">
      <c r="A77" s="12">
        <v>851</v>
      </c>
      <c r="B77" s="11">
        <v>85154</v>
      </c>
      <c r="C77" s="10" t="s">
        <v>117</v>
      </c>
      <c r="D77" s="5" t="s">
        <v>119</v>
      </c>
      <c r="E77" s="26"/>
      <c r="F77" s="26">
        <v>0</v>
      </c>
      <c r="G77" s="26">
        <v>1500</v>
      </c>
      <c r="H77" s="26">
        <v>0</v>
      </c>
      <c r="I77" s="26"/>
      <c r="J77" s="32"/>
    </row>
    <row r="78" spans="1:10" ht="28.5">
      <c r="A78" s="113">
        <v>852</v>
      </c>
      <c r="B78" s="113">
        <v>85212</v>
      </c>
      <c r="C78" s="10" t="s">
        <v>63</v>
      </c>
      <c r="D78" s="5" t="s">
        <v>66</v>
      </c>
      <c r="E78" s="26">
        <v>10000</v>
      </c>
      <c r="F78" s="26">
        <v>10000</v>
      </c>
      <c r="G78" s="26">
        <v>7065.18</v>
      </c>
      <c r="H78" s="26">
        <v>6491.44</v>
      </c>
      <c r="I78" s="26">
        <f t="shared" si="1"/>
        <v>70.6518</v>
      </c>
      <c r="J78" s="32">
        <f t="shared" si="0"/>
        <v>108.8384087351959</v>
      </c>
    </row>
    <row r="79" spans="1:10" ht="28.5">
      <c r="A79" s="114"/>
      <c r="B79" s="115"/>
      <c r="C79" s="10" t="s">
        <v>62</v>
      </c>
      <c r="D79" s="5" t="s">
        <v>64</v>
      </c>
      <c r="E79" s="77"/>
      <c r="F79" s="77"/>
      <c r="G79" s="77"/>
      <c r="H79" s="77">
        <v>52</v>
      </c>
      <c r="I79" s="77"/>
      <c r="J79" s="32"/>
    </row>
    <row r="80" spans="1:10" ht="28.5">
      <c r="A80" s="115"/>
      <c r="B80" s="3">
        <v>85219</v>
      </c>
      <c r="C80" s="10" t="s">
        <v>62</v>
      </c>
      <c r="D80" s="5" t="s">
        <v>64</v>
      </c>
      <c r="E80" s="26">
        <v>0</v>
      </c>
      <c r="F80" s="26">
        <v>0</v>
      </c>
      <c r="G80" s="26">
        <v>10</v>
      </c>
      <c r="H80" s="26">
        <v>15</v>
      </c>
      <c r="I80" s="26"/>
      <c r="J80" s="32">
        <f t="shared" si="0"/>
        <v>66.66666666666666</v>
      </c>
    </row>
    <row r="81" spans="1:10" ht="28.5">
      <c r="A81" s="113">
        <v>900</v>
      </c>
      <c r="B81" s="3">
        <v>90001</v>
      </c>
      <c r="C81" s="10" t="s">
        <v>62</v>
      </c>
      <c r="D81" s="5" t="s">
        <v>64</v>
      </c>
      <c r="E81" s="26"/>
      <c r="F81" s="26">
        <v>330000</v>
      </c>
      <c r="G81" s="26">
        <v>0</v>
      </c>
      <c r="H81" s="26"/>
      <c r="I81" s="26"/>
      <c r="J81" s="32"/>
    </row>
    <row r="82" spans="1:10" ht="28.5">
      <c r="A82" s="115"/>
      <c r="B82" s="3">
        <v>90019</v>
      </c>
      <c r="C82" s="10" t="s">
        <v>62</v>
      </c>
      <c r="D82" s="5" t="s">
        <v>64</v>
      </c>
      <c r="E82" s="26"/>
      <c r="F82" s="26">
        <v>28548</v>
      </c>
      <c r="G82" s="26">
        <v>19378.88</v>
      </c>
      <c r="H82" s="26"/>
      <c r="I82" s="26"/>
      <c r="J82" s="32"/>
    </row>
    <row r="83" spans="1:10" ht="28.5">
      <c r="A83" s="3">
        <v>926</v>
      </c>
      <c r="B83" s="3">
        <v>92695</v>
      </c>
      <c r="C83" s="10" t="s">
        <v>62</v>
      </c>
      <c r="D83" s="5" t="s">
        <v>64</v>
      </c>
      <c r="E83" s="26">
        <v>2500</v>
      </c>
      <c r="F83" s="26">
        <v>2500</v>
      </c>
      <c r="G83" s="26">
        <v>0</v>
      </c>
      <c r="H83" s="26"/>
      <c r="I83" s="26"/>
      <c r="J83" s="32"/>
    </row>
    <row r="84" spans="1:10" ht="15">
      <c r="A84" s="108" t="s">
        <v>393</v>
      </c>
      <c r="B84" s="109"/>
      <c r="C84" s="109"/>
      <c r="D84" s="110"/>
      <c r="E84" s="31">
        <f>SUM(E85:E87)</f>
        <v>4359092</v>
      </c>
      <c r="F84" s="31">
        <f>SUM(F85:F87)</f>
        <v>4255763</v>
      </c>
      <c r="G84" s="31">
        <f>SUM(G85:G87)</f>
        <v>2438350</v>
      </c>
      <c r="H84" s="31">
        <f>SUM(H85:H87)</f>
        <v>2318578</v>
      </c>
      <c r="I84" s="31">
        <f aca="true" t="shared" si="3" ref="I84:I111">G84/F84*100</f>
        <v>57.29524881907193</v>
      </c>
      <c r="J84" s="31">
        <f aca="true" t="shared" si="4" ref="J84:J111">G84/H84*100</f>
        <v>105.16575245689384</v>
      </c>
    </row>
    <row r="85" spans="1:10" ht="28.5">
      <c r="A85" s="113">
        <v>758</v>
      </c>
      <c r="B85" s="3">
        <v>75801</v>
      </c>
      <c r="C85" s="10" t="s">
        <v>82</v>
      </c>
      <c r="D85" s="5" t="s">
        <v>83</v>
      </c>
      <c r="E85" s="100">
        <v>4359092</v>
      </c>
      <c r="F85" s="26">
        <v>2690751</v>
      </c>
      <c r="G85" s="26">
        <v>1655848</v>
      </c>
      <c r="H85" s="26">
        <v>1633840</v>
      </c>
      <c r="I85" s="26">
        <f t="shared" si="3"/>
        <v>61.53850727919454</v>
      </c>
      <c r="J85" s="32">
        <f t="shared" si="4"/>
        <v>101.34701072320422</v>
      </c>
    </row>
    <row r="86" spans="1:10" ht="42.75">
      <c r="A86" s="114"/>
      <c r="B86" s="3">
        <v>75807</v>
      </c>
      <c r="C86" s="10" t="s">
        <v>82</v>
      </c>
      <c r="D86" s="5" t="s">
        <v>84</v>
      </c>
      <c r="E86" s="112"/>
      <c r="F86" s="26">
        <v>1507133</v>
      </c>
      <c r="G86" s="26">
        <v>753564</v>
      </c>
      <c r="H86" s="26">
        <v>669702</v>
      </c>
      <c r="I86" s="26">
        <f t="shared" si="3"/>
        <v>49.99983412213786</v>
      </c>
      <c r="J86" s="32">
        <f t="shared" si="4"/>
        <v>112.52228603169767</v>
      </c>
    </row>
    <row r="87" spans="1:10" ht="42.75">
      <c r="A87" s="115"/>
      <c r="B87" s="3">
        <v>75831</v>
      </c>
      <c r="C87" s="10" t="s">
        <v>82</v>
      </c>
      <c r="D87" s="5" t="s">
        <v>85</v>
      </c>
      <c r="E87" s="101"/>
      <c r="F87" s="26">
        <v>57879</v>
      </c>
      <c r="G87" s="26">
        <v>28938</v>
      </c>
      <c r="H87" s="26">
        <v>15036</v>
      </c>
      <c r="I87" s="26">
        <f>G87/F87*100</f>
        <v>49.99740838646141</v>
      </c>
      <c r="J87" s="32">
        <f t="shared" si="4"/>
        <v>192.45810055865923</v>
      </c>
    </row>
    <row r="88" spans="1:10" ht="29.25" customHeight="1">
      <c r="A88" s="108" t="s">
        <v>394</v>
      </c>
      <c r="B88" s="109"/>
      <c r="C88" s="109"/>
      <c r="D88" s="110"/>
      <c r="E88" s="31">
        <f>SUM(E90:E99)</f>
        <v>330200</v>
      </c>
      <c r="F88" s="31">
        <f>SUM(F90:F99)</f>
        <v>2317266</v>
      </c>
      <c r="G88" s="31">
        <f>SUM(G91:G98)</f>
        <v>282247</v>
      </c>
      <c r="H88" s="31">
        <f>SUM(H89:H100)</f>
        <v>598986</v>
      </c>
      <c r="I88" s="31">
        <f t="shared" si="3"/>
        <v>12.180172668998726</v>
      </c>
      <c r="J88" s="31">
        <f t="shared" si="4"/>
        <v>47.12080082005256</v>
      </c>
    </row>
    <row r="89" spans="1:10" ht="87.75" customHeight="1">
      <c r="A89" s="1">
        <v>600</v>
      </c>
      <c r="B89" s="1">
        <v>60016</v>
      </c>
      <c r="C89" s="18">
        <v>6330</v>
      </c>
      <c r="D89" s="17" t="s">
        <v>397</v>
      </c>
      <c r="E89" s="31"/>
      <c r="F89" s="31"/>
      <c r="G89" s="31"/>
      <c r="H89" s="32">
        <v>126383</v>
      </c>
      <c r="I89" s="31"/>
      <c r="J89" s="31"/>
    </row>
    <row r="90" spans="1:10" ht="89.25" customHeight="1">
      <c r="A90" s="7" t="s">
        <v>92</v>
      </c>
      <c r="B90" s="7" t="s">
        <v>120</v>
      </c>
      <c r="C90" s="7" t="s">
        <v>121</v>
      </c>
      <c r="D90" s="18" t="s">
        <v>122</v>
      </c>
      <c r="E90" s="32"/>
      <c r="F90" s="32">
        <v>1425000</v>
      </c>
      <c r="G90" s="32">
        <v>0</v>
      </c>
      <c r="H90" s="32"/>
      <c r="I90" s="32"/>
      <c r="J90" s="32"/>
    </row>
    <row r="91" spans="1:10" ht="114.75" customHeight="1">
      <c r="A91" s="111">
        <v>852</v>
      </c>
      <c r="B91" s="3">
        <v>85213</v>
      </c>
      <c r="C91" s="10" t="s">
        <v>86</v>
      </c>
      <c r="D91" s="5" t="s">
        <v>87</v>
      </c>
      <c r="E91" s="99">
        <v>330200</v>
      </c>
      <c r="F91" s="26">
        <v>8100</v>
      </c>
      <c r="G91" s="26">
        <v>5400</v>
      </c>
      <c r="H91" s="26">
        <v>0</v>
      </c>
      <c r="I91" s="26">
        <f t="shared" si="3"/>
        <v>66.66666666666666</v>
      </c>
      <c r="J91" s="32"/>
    </row>
    <row r="92" spans="1:10" ht="85.5">
      <c r="A92" s="111"/>
      <c r="B92" s="3">
        <v>85214</v>
      </c>
      <c r="C92" s="10" t="s">
        <v>86</v>
      </c>
      <c r="D92" s="5" t="s">
        <v>88</v>
      </c>
      <c r="E92" s="99"/>
      <c r="F92" s="26">
        <v>144000</v>
      </c>
      <c r="G92" s="26">
        <v>123000</v>
      </c>
      <c r="H92" s="26">
        <v>48000</v>
      </c>
      <c r="I92" s="26">
        <f t="shared" si="3"/>
        <v>85.41666666666666</v>
      </c>
      <c r="J92" s="32">
        <f t="shared" si="4"/>
        <v>256.25</v>
      </c>
    </row>
    <row r="93" spans="1:10" ht="85.5">
      <c r="A93" s="111"/>
      <c r="B93" s="3">
        <v>85216</v>
      </c>
      <c r="C93" s="10" t="s">
        <v>86</v>
      </c>
      <c r="D93" s="5" t="s">
        <v>88</v>
      </c>
      <c r="E93" s="99"/>
      <c r="F93" s="26">
        <v>96000</v>
      </c>
      <c r="G93" s="26">
        <v>60000</v>
      </c>
      <c r="H93" s="26"/>
      <c r="I93" s="26">
        <f t="shared" si="3"/>
        <v>62.5</v>
      </c>
      <c r="J93" s="32"/>
    </row>
    <row r="94" spans="1:10" ht="28.5">
      <c r="A94" s="111"/>
      <c r="B94" s="3">
        <v>85219</v>
      </c>
      <c r="C94" s="10" t="s">
        <v>86</v>
      </c>
      <c r="D94" s="5" t="s">
        <v>89</v>
      </c>
      <c r="E94" s="99"/>
      <c r="F94" s="26">
        <v>85000</v>
      </c>
      <c r="G94" s="26">
        <v>53300</v>
      </c>
      <c r="H94" s="26">
        <v>45800</v>
      </c>
      <c r="I94" s="26">
        <f t="shared" si="3"/>
        <v>62.70588235294118</v>
      </c>
      <c r="J94" s="32">
        <f t="shared" si="4"/>
        <v>116.37554585152839</v>
      </c>
    </row>
    <row r="95" spans="1:10" ht="28.5">
      <c r="A95" s="111"/>
      <c r="B95" s="3">
        <v>85295</v>
      </c>
      <c r="C95" s="10" t="s">
        <v>86</v>
      </c>
      <c r="D95" s="5" t="s">
        <v>90</v>
      </c>
      <c r="E95" s="99"/>
      <c r="F95" s="26">
        <v>9000</v>
      </c>
      <c r="G95" s="26">
        <v>6000</v>
      </c>
      <c r="H95" s="26">
        <v>10000</v>
      </c>
      <c r="I95" s="26">
        <f t="shared" si="3"/>
        <v>66.66666666666666</v>
      </c>
      <c r="J95" s="32">
        <f t="shared" si="4"/>
        <v>60</v>
      </c>
    </row>
    <row r="96" spans="1:10" ht="114">
      <c r="A96" s="111"/>
      <c r="B96" s="111">
        <v>85219</v>
      </c>
      <c r="C96" s="10" t="s">
        <v>124</v>
      </c>
      <c r="D96" s="5" t="s">
        <v>126</v>
      </c>
      <c r="E96" s="26"/>
      <c r="F96" s="26">
        <v>68000</v>
      </c>
      <c r="G96" s="26"/>
      <c r="H96" s="26"/>
      <c r="I96" s="26"/>
      <c r="J96" s="32"/>
    </row>
    <row r="97" spans="1:10" ht="114">
      <c r="A97" s="111"/>
      <c r="B97" s="111"/>
      <c r="C97" s="10" t="s">
        <v>125</v>
      </c>
      <c r="D97" s="5" t="s">
        <v>126</v>
      </c>
      <c r="E97" s="26">
        <v>0</v>
      </c>
      <c r="F97" s="26">
        <v>3600</v>
      </c>
      <c r="G97" s="26"/>
      <c r="H97" s="26"/>
      <c r="I97" s="26"/>
      <c r="J97" s="32"/>
    </row>
    <row r="98" spans="1:10" ht="28.5">
      <c r="A98" s="20">
        <v>854</v>
      </c>
      <c r="B98" s="20">
        <v>85415</v>
      </c>
      <c r="C98" s="21" t="s">
        <v>86</v>
      </c>
      <c r="D98" s="22" t="s">
        <v>91</v>
      </c>
      <c r="E98" s="33">
        <v>0</v>
      </c>
      <c r="F98" s="33">
        <v>34547</v>
      </c>
      <c r="G98" s="33">
        <v>34547</v>
      </c>
      <c r="H98" s="33">
        <v>35803</v>
      </c>
      <c r="I98" s="33">
        <f t="shared" si="3"/>
        <v>100</v>
      </c>
      <c r="J98" s="34">
        <f t="shared" si="4"/>
        <v>96.49191408541184</v>
      </c>
    </row>
    <row r="99" spans="1:10" ht="116.25" customHeight="1">
      <c r="A99" s="3">
        <v>921</v>
      </c>
      <c r="B99" s="3">
        <v>92120</v>
      </c>
      <c r="C99" s="10" t="s">
        <v>121</v>
      </c>
      <c r="D99" s="18" t="s">
        <v>127</v>
      </c>
      <c r="E99" s="26"/>
      <c r="F99" s="26">
        <v>444019</v>
      </c>
      <c r="G99" s="26">
        <v>0</v>
      </c>
      <c r="H99" s="26"/>
      <c r="I99" s="26">
        <f t="shared" si="3"/>
        <v>0</v>
      </c>
      <c r="J99" s="32"/>
    </row>
    <row r="100" spans="1:10" ht="42.75">
      <c r="A100" s="10" t="s">
        <v>322</v>
      </c>
      <c r="B100" s="10" t="s">
        <v>324</v>
      </c>
      <c r="C100" s="10" t="s">
        <v>398</v>
      </c>
      <c r="D100" s="5" t="s">
        <v>399</v>
      </c>
      <c r="E100" s="77"/>
      <c r="F100" s="77"/>
      <c r="G100" s="77"/>
      <c r="H100" s="77">
        <v>333000</v>
      </c>
      <c r="I100" s="77"/>
      <c r="J100" s="32"/>
    </row>
    <row r="101" spans="1:10" ht="77.25" customHeight="1">
      <c r="A101" s="108" t="s">
        <v>396</v>
      </c>
      <c r="B101" s="109"/>
      <c r="C101" s="109"/>
      <c r="D101" s="110"/>
      <c r="E101" s="31">
        <f>SUM(E102)</f>
        <v>102900</v>
      </c>
      <c r="F101" s="31">
        <f>SUM(F102)</f>
        <v>102900</v>
      </c>
      <c r="G101" s="31">
        <f>SUM(G102)</f>
        <v>102900</v>
      </c>
      <c r="H101" s="31">
        <f>SUM(H102)</f>
        <v>100000</v>
      </c>
      <c r="I101" s="31">
        <f>G101/F101*100</f>
        <v>100</v>
      </c>
      <c r="J101" s="31">
        <f>G101/H101*100</f>
        <v>102.89999999999999</v>
      </c>
    </row>
    <row r="102" spans="1:10" ht="85.5">
      <c r="A102" s="10" t="s">
        <v>112</v>
      </c>
      <c r="B102" s="10" t="s">
        <v>113</v>
      </c>
      <c r="C102" s="10" t="s">
        <v>114</v>
      </c>
      <c r="D102" s="5" t="s">
        <v>115</v>
      </c>
      <c r="E102" s="26">
        <v>102900</v>
      </c>
      <c r="F102" s="26">
        <v>102900</v>
      </c>
      <c r="G102" s="26">
        <v>102900</v>
      </c>
      <c r="H102" s="26">
        <v>100000</v>
      </c>
      <c r="I102" s="26">
        <f>G102/F102*100</f>
        <v>100</v>
      </c>
      <c r="J102" s="32">
        <f>G102/H102*100</f>
        <v>102.89999999999999</v>
      </c>
    </row>
    <row r="103" spans="1:10" ht="29.25" customHeight="1">
      <c r="A103" s="108" t="s">
        <v>395</v>
      </c>
      <c r="B103" s="109"/>
      <c r="C103" s="109"/>
      <c r="D103" s="110"/>
      <c r="E103" s="31">
        <f>SUM(E104:E111)</f>
        <v>1019705</v>
      </c>
      <c r="F103" s="31">
        <f>SUM(F104:F111)</f>
        <v>1058570.35</v>
      </c>
      <c r="G103" s="31">
        <f>SUM(G104:G111)</f>
        <v>519427.35</v>
      </c>
      <c r="H103" s="31">
        <f>SUM(H104:H112)</f>
        <v>539944.19</v>
      </c>
      <c r="I103" s="31">
        <f t="shared" si="3"/>
        <v>49.0687605221514</v>
      </c>
      <c r="J103" s="31">
        <f t="shared" si="4"/>
        <v>96.20019246804009</v>
      </c>
    </row>
    <row r="104" spans="1:10" ht="57">
      <c r="A104" s="10" t="s">
        <v>92</v>
      </c>
      <c r="B104" s="10" t="s">
        <v>93</v>
      </c>
      <c r="C104" s="10" t="s">
        <v>94</v>
      </c>
      <c r="D104" s="5" t="s">
        <v>95</v>
      </c>
      <c r="E104" s="26">
        <v>0</v>
      </c>
      <c r="F104" s="26">
        <v>18352.35</v>
      </c>
      <c r="G104" s="26">
        <v>18352.35</v>
      </c>
      <c r="H104" s="26">
        <v>22963.19</v>
      </c>
      <c r="I104" s="26">
        <f t="shared" si="3"/>
        <v>100</v>
      </c>
      <c r="J104" s="32">
        <f t="shared" si="4"/>
        <v>79.92073400951696</v>
      </c>
    </row>
    <row r="105" spans="1:10" ht="28.5">
      <c r="A105" s="10" t="s">
        <v>96</v>
      </c>
      <c r="B105" s="10" t="s">
        <v>97</v>
      </c>
      <c r="C105" s="10" t="s">
        <v>94</v>
      </c>
      <c r="D105" s="5" t="s">
        <v>98</v>
      </c>
      <c r="E105" s="26">
        <v>49377</v>
      </c>
      <c r="F105" s="26">
        <v>49377</v>
      </c>
      <c r="G105" s="26">
        <v>26600</v>
      </c>
      <c r="H105" s="26">
        <v>24900</v>
      </c>
      <c r="I105" s="26">
        <f t="shared" si="3"/>
        <v>53.87123559552018</v>
      </c>
      <c r="J105" s="32">
        <f t="shared" si="4"/>
        <v>106.82730923694778</v>
      </c>
    </row>
    <row r="106" spans="1:10" ht="57">
      <c r="A106" s="102" t="s">
        <v>99</v>
      </c>
      <c r="B106" s="10" t="s">
        <v>100</v>
      </c>
      <c r="C106" s="10" t="s">
        <v>94</v>
      </c>
      <c r="D106" s="5" t="s">
        <v>101</v>
      </c>
      <c r="E106" s="100">
        <v>728</v>
      </c>
      <c r="F106" s="26">
        <v>728</v>
      </c>
      <c r="G106" s="26">
        <v>362</v>
      </c>
      <c r="H106" s="26">
        <v>357</v>
      </c>
      <c r="I106" s="26">
        <f t="shared" si="3"/>
        <v>49.72527472527473</v>
      </c>
      <c r="J106" s="32">
        <f t="shared" si="4"/>
        <v>101.40056022408963</v>
      </c>
    </row>
    <row r="107" spans="1:10" ht="28.5">
      <c r="A107" s="103"/>
      <c r="B107" s="10" t="s">
        <v>102</v>
      </c>
      <c r="C107" s="10" t="s">
        <v>94</v>
      </c>
      <c r="D107" s="5" t="s">
        <v>111</v>
      </c>
      <c r="E107" s="101"/>
      <c r="F107" s="26">
        <v>20513</v>
      </c>
      <c r="G107" s="26">
        <v>20513</v>
      </c>
      <c r="H107" s="26">
        <v>0</v>
      </c>
      <c r="I107" s="26">
        <f t="shared" si="3"/>
        <v>100</v>
      </c>
      <c r="J107" s="32"/>
    </row>
    <row r="108" spans="1:10" ht="42.75">
      <c r="A108" s="104"/>
      <c r="B108" s="10" t="s">
        <v>400</v>
      </c>
      <c r="C108" s="10" t="s">
        <v>94</v>
      </c>
      <c r="D108" s="5" t="s">
        <v>401</v>
      </c>
      <c r="E108" s="76"/>
      <c r="F108" s="77"/>
      <c r="G108" s="77"/>
      <c r="H108" s="77">
        <v>12024</v>
      </c>
      <c r="I108" s="77"/>
      <c r="J108" s="32"/>
    </row>
    <row r="109" spans="1:10" ht="28.5">
      <c r="A109" s="10" t="s">
        <v>103</v>
      </c>
      <c r="B109" s="10" t="s">
        <v>104</v>
      </c>
      <c r="C109" s="10" t="s">
        <v>94</v>
      </c>
      <c r="D109" s="5" t="s">
        <v>105</v>
      </c>
      <c r="E109" s="26">
        <v>1000</v>
      </c>
      <c r="F109" s="26">
        <v>1000</v>
      </c>
      <c r="G109" s="26">
        <v>1000</v>
      </c>
      <c r="H109" s="26">
        <v>1000</v>
      </c>
      <c r="I109" s="26">
        <f t="shared" si="3"/>
        <v>100</v>
      </c>
      <c r="J109" s="32">
        <f t="shared" si="4"/>
        <v>100</v>
      </c>
    </row>
    <row r="110" spans="1:10" ht="114">
      <c r="A110" s="105" t="s">
        <v>106</v>
      </c>
      <c r="B110" s="10" t="s">
        <v>107</v>
      </c>
      <c r="C110" s="10" t="s">
        <v>94</v>
      </c>
      <c r="D110" s="5" t="s">
        <v>108</v>
      </c>
      <c r="E110" s="100">
        <v>968600</v>
      </c>
      <c r="F110" s="26">
        <v>967000</v>
      </c>
      <c r="G110" s="26">
        <v>452000</v>
      </c>
      <c r="H110" s="26">
        <v>425000</v>
      </c>
      <c r="I110" s="26">
        <f t="shared" si="3"/>
        <v>46.74250258531541</v>
      </c>
      <c r="J110" s="32">
        <f t="shared" si="4"/>
        <v>106.35294117647058</v>
      </c>
    </row>
    <row r="111" spans="1:10" ht="157.5" customHeight="1">
      <c r="A111" s="106"/>
      <c r="B111" s="10" t="s">
        <v>109</v>
      </c>
      <c r="C111" s="10" t="s">
        <v>94</v>
      </c>
      <c r="D111" s="5" t="s">
        <v>110</v>
      </c>
      <c r="E111" s="101"/>
      <c r="F111" s="26">
        <v>1600</v>
      </c>
      <c r="G111" s="26">
        <v>600</v>
      </c>
      <c r="H111" s="26">
        <v>4800</v>
      </c>
      <c r="I111" s="26">
        <f t="shared" si="3"/>
        <v>37.5</v>
      </c>
      <c r="J111" s="32">
        <f t="shared" si="4"/>
        <v>12.5</v>
      </c>
    </row>
    <row r="112" spans="1:10" ht="85.5">
      <c r="A112" s="107"/>
      <c r="B112" s="10" t="s">
        <v>299</v>
      </c>
      <c r="C112" s="10" t="s">
        <v>94</v>
      </c>
      <c r="D112" s="5" t="s">
        <v>300</v>
      </c>
      <c r="E112" s="77"/>
      <c r="F112" s="77"/>
      <c r="G112" s="77"/>
      <c r="H112" s="77">
        <v>48900</v>
      </c>
      <c r="I112" s="77"/>
      <c r="J112" s="32"/>
    </row>
    <row r="113" spans="1:10" ht="15">
      <c r="A113" s="108" t="s">
        <v>128</v>
      </c>
      <c r="B113" s="109"/>
      <c r="C113" s="109"/>
      <c r="D113" s="110"/>
      <c r="E113" s="31">
        <f>E5+E29+E32+E41+E65+E84+E88+E103+E101+E53+E46</f>
        <v>9721269</v>
      </c>
      <c r="F113" s="31">
        <f>F5+F29+F32+F41+F65+F84+F88+F103+F101+F53+F46</f>
        <v>12234419.35</v>
      </c>
      <c r="G113" s="31">
        <f>G5+G29+G32+G41+G65+G84+G88+G103+G101+G53+G46</f>
        <v>5187453.26</v>
      </c>
      <c r="H113" s="31">
        <f>H5+H29+H32+H41+H65+H84+H88+H103+H101+H53+H46</f>
        <v>5574905.89</v>
      </c>
      <c r="I113" s="31">
        <f>(I5+I29+I32+I41+I65+I84+I88+I103+I101)/9</f>
        <v>46.82257394187234</v>
      </c>
      <c r="J113" s="31">
        <f>(J5+J29+J32+J41+J65+J84+J88+J103+J101)/9</f>
        <v>152.18987950008665</v>
      </c>
    </row>
    <row r="115" ht="14.25">
      <c r="E115" s="83"/>
    </row>
    <row r="120" spans="1:10" ht="14.25">
      <c r="A120" s="14"/>
      <c r="B120" s="14"/>
      <c r="C120" s="14"/>
      <c r="D120" s="15"/>
      <c r="E120" s="16"/>
      <c r="F120" s="16"/>
      <c r="G120" s="16"/>
      <c r="H120" s="16"/>
      <c r="I120" s="16"/>
      <c r="J120" s="19"/>
    </row>
    <row r="121" spans="1:10" ht="14.25">
      <c r="A121" s="14"/>
      <c r="B121" s="14"/>
      <c r="C121" s="14"/>
      <c r="D121" s="15"/>
      <c r="E121" s="16"/>
      <c r="F121" s="16"/>
      <c r="G121" s="16"/>
      <c r="H121" s="16"/>
      <c r="I121" s="16"/>
      <c r="J121" s="19"/>
    </row>
    <row r="122" spans="1:10" ht="14.25">
      <c r="A122" s="13"/>
      <c r="B122" s="13"/>
      <c r="C122" s="14"/>
      <c r="D122" s="15"/>
      <c r="E122" s="16"/>
      <c r="F122" s="16"/>
      <c r="G122" s="16"/>
      <c r="H122" s="16"/>
      <c r="I122" s="16"/>
      <c r="J122" s="19"/>
    </row>
    <row r="123" spans="1:10" ht="14.25">
      <c r="A123" s="13"/>
      <c r="B123" s="13"/>
      <c r="C123" s="14"/>
      <c r="D123" s="15"/>
      <c r="E123" s="16"/>
      <c r="F123" s="16"/>
      <c r="G123" s="16"/>
      <c r="H123" s="16"/>
      <c r="I123" s="16"/>
      <c r="J123" s="19"/>
    </row>
    <row r="124" spans="1:10" ht="14.25">
      <c r="A124" s="13"/>
      <c r="B124" s="13"/>
      <c r="C124" s="14"/>
      <c r="D124" s="15"/>
      <c r="E124" s="16"/>
      <c r="F124" s="16"/>
      <c r="G124" s="16"/>
      <c r="H124" s="16"/>
      <c r="I124" s="16"/>
      <c r="J124" s="19"/>
    </row>
    <row r="125" spans="1:10" ht="14.25">
      <c r="A125" s="13"/>
      <c r="B125" s="13"/>
      <c r="C125" s="14"/>
      <c r="D125" s="15"/>
      <c r="E125" s="16"/>
      <c r="F125" s="16"/>
      <c r="G125" s="16"/>
      <c r="H125" s="16"/>
      <c r="I125" s="16"/>
      <c r="J125" s="19"/>
    </row>
    <row r="126" spans="1:10" ht="14.25">
      <c r="A126" s="13"/>
      <c r="B126" s="13"/>
      <c r="C126" s="14"/>
      <c r="D126" s="15"/>
      <c r="E126" s="16"/>
      <c r="F126" s="16"/>
      <c r="G126" s="16"/>
      <c r="H126" s="16"/>
      <c r="I126" s="16"/>
      <c r="J126" s="19"/>
    </row>
    <row r="127" spans="1:10" ht="14.25">
      <c r="A127" s="13"/>
      <c r="B127" s="13"/>
      <c r="C127" s="14"/>
      <c r="D127" s="15"/>
      <c r="E127" s="16"/>
      <c r="F127" s="16"/>
      <c r="G127" s="16"/>
      <c r="H127" s="16"/>
      <c r="I127" s="16"/>
      <c r="J127" s="19"/>
    </row>
    <row r="128" spans="1:10" ht="14.25">
      <c r="A128" s="13"/>
      <c r="B128" s="13"/>
      <c r="C128" s="14"/>
      <c r="D128" s="15"/>
      <c r="E128" s="16"/>
      <c r="F128" s="16"/>
      <c r="G128" s="16"/>
      <c r="H128" s="16"/>
      <c r="I128" s="16"/>
      <c r="J128" s="19"/>
    </row>
    <row r="129" spans="1:10" ht="14.25">
      <c r="A129" s="13"/>
      <c r="B129" s="13"/>
      <c r="C129" s="14"/>
      <c r="D129" s="15"/>
      <c r="E129" s="16"/>
      <c r="F129" s="16"/>
      <c r="G129" s="16"/>
      <c r="H129" s="16"/>
      <c r="I129" s="16"/>
      <c r="J129" s="19"/>
    </row>
    <row r="130" spans="1:10" ht="14.25">
      <c r="A130" s="13"/>
      <c r="B130" s="13"/>
      <c r="C130" s="14"/>
      <c r="D130" s="15"/>
      <c r="E130" s="16"/>
      <c r="F130" s="16"/>
      <c r="G130" s="16"/>
      <c r="H130" s="16"/>
      <c r="I130" s="16"/>
      <c r="J130" s="19"/>
    </row>
    <row r="131" spans="1:10" ht="14.25">
      <c r="A131" s="13"/>
      <c r="B131" s="13"/>
      <c r="C131" s="14"/>
      <c r="D131" s="15"/>
      <c r="E131" s="16"/>
      <c r="F131" s="16"/>
      <c r="G131" s="16"/>
      <c r="H131" s="16"/>
      <c r="I131" s="16"/>
      <c r="J131" s="19"/>
    </row>
    <row r="132" spans="1:10" ht="14.25">
      <c r="A132" s="13"/>
      <c r="B132" s="13"/>
      <c r="C132" s="14"/>
      <c r="D132" s="15"/>
      <c r="E132" s="16"/>
      <c r="F132" s="16"/>
      <c r="G132" s="16"/>
      <c r="H132" s="16"/>
      <c r="I132" s="16"/>
      <c r="J132" s="19"/>
    </row>
    <row r="133" spans="1:10" ht="14.25">
      <c r="A133" s="13"/>
      <c r="B133" s="13"/>
      <c r="C133" s="14"/>
      <c r="D133" s="15"/>
      <c r="E133" s="16"/>
      <c r="F133" s="16"/>
      <c r="G133" s="16"/>
      <c r="H133" s="16"/>
      <c r="I133" s="16"/>
      <c r="J133" s="19"/>
    </row>
    <row r="134" spans="1:10" ht="14.25">
      <c r="A134" s="13"/>
      <c r="B134" s="13"/>
      <c r="C134" s="14"/>
      <c r="D134" s="15"/>
      <c r="E134" s="16"/>
      <c r="F134" s="16"/>
      <c r="G134" s="16"/>
      <c r="H134" s="16"/>
      <c r="I134" s="16"/>
      <c r="J134" s="19"/>
    </row>
    <row r="135" spans="1:10" ht="14.25">
      <c r="A135" s="13"/>
      <c r="B135" s="13"/>
      <c r="C135" s="14"/>
      <c r="D135" s="15"/>
      <c r="E135" s="16"/>
      <c r="F135" s="16"/>
      <c r="G135" s="16"/>
      <c r="H135" s="16"/>
      <c r="I135" s="16"/>
      <c r="J135" s="19"/>
    </row>
    <row r="136" spans="1:10" ht="14.25">
      <c r="A136" s="13"/>
      <c r="B136" s="13"/>
      <c r="C136" s="14"/>
      <c r="D136" s="15"/>
      <c r="E136" s="13"/>
      <c r="F136" s="13"/>
      <c r="G136" s="13"/>
      <c r="H136" s="13"/>
      <c r="I136" s="16"/>
      <c r="J136" s="19"/>
    </row>
    <row r="137" spans="1:10" ht="14.25">
      <c r="A137" s="13"/>
      <c r="B137" s="13"/>
      <c r="C137" s="14"/>
      <c r="D137" s="15"/>
      <c r="E137" s="13"/>
      <c r="F137" s="13"/>
      <c r="G137" s="13"/>
      <c r="H137" s="13"/>
      <c r="I137" s="16"/>
      <c r="J137" s="19"/>
    </row>
    <row r="138" spans="1:10" ht="14.25">
      <c r="A138" s="13"/>
      <c r="B138" s="13"/>
      <c r="C138" s="14"/>
      <c r="D138" s="15"/>
      <c r="E138" s="13"/>
      <c r="F138" s="13"/>
      <c r="G138" s="13"/>
      <c r="H138" s="13"/>
      <c r="I138" s="16"/>
      <c r="J138" s="19"/>
    </row>
    <row r="139" spans="1:10" ht="14.25">
      <c r="A139" s="13"/>
      <c r="B139" s="13"/>
      <c r="C139" s="14"/>
      <c r="D139" s="15"/>
      <c r="E139" s="13"/>
      <c r="F139" s="13"/>
      <c r="G139" s="13"/>
      <c r="H139" s="13"/>
      <c r="I139" s="16"/>
      <c r="J139" s="19"/>
    </row>
  </sheetData>
  <sheetProtection/>
  <mergeCells count="77">
    <mergeCell ref="A113:D113"/>
    <mergeCell ref="A32:D32"/>
    <mergeCell ref="A33:A34"/>
    <mergeCell ref="B35:B36"/>
    <mergeCell ref="B37:B38"/>
    <mergeCell ref="A53:D53"/>
    <mergeCell ref="A41:D41"/>
    <mergeCell ref="A42:A43"/>
    <mergeCell ref="A65:D65"/>
    <mergeCell ref="A75:A76"/>
    <mergeCell ref="A30:A31"/>
    <mergeCell ref="B30:B31"/>
    <mergeCell ref="A78:A80"/>
    <mergeCell ref="A46:D46"/>
    <mergeCell ref="A54:A55"/>
    <mergeCell ref="B78:B79"/>
    <mergeCell ref="A35:A38"/>
    <mergeCell ref="A61:A62"/>
    <mergeCell ref="A67:A68"/>
    <mergeCell ref="A21:D21"/>
    <mergeCell ref="A18:A20"/>
    <mergeCell ref="A5:D5"/>
    <mergeCell ref="A6:A7"/>
    <mergeCell ref="A8:D8"/>
    <mergeCell ref="A9:A10"/>
    <mergeCell ref="A11:D11"/>
    <mergeCell ref="A14:D14"/>
    <mergeCell ref="A15:A16"/>
    <mergeCell ref="I2:I3"/>
    <mergeCell ref="J2:J3"/>
    <mergeCell ref="A29:D29"/>
    <mergeCell ref="A1:J1"/>
    <mergeCell ref="A2:A3"/>
    <mergeCell ref="B2:B3"/>
    <mergeCell ref="C2:C3"/>
    <mergeCell ref="D2:D3"/>
    <mergeCell ref="A28:D28"/>
    <mergeCell ref="A17:D17"/>
    <mergeCell ref="E42:E43"/>
    <mergeCell ref="E67:E68"/>
    <mergeCell ref="E71:E72"/>
    <mergeCell ref="A12:A13"/>
    <mergeCell ref="E2:F2"/>
    <mergeCell ref="G2:H2"/>
    <mergeCell ref="B22:B24"/>
    <mergeCell ref="B25:B27"/>
    <mergeCell ref="A22:A27"/>
    <mergeCell ref="A56:A57"/>
    <mergeCell ref="A103:D103"/>
    <mergeCell ref="A84:D84"/>
    <mergeCell ref="A85:A87"/>
    <mergeCell ref="A88:D88"/>
    <mergeCell ref="E6:E7"/>
    <mergeCell ref="E9:E10"/>
    <mergeCell ref="E12:E13"/>
    <mergeCell ref="E15:E16"/>
    <mergeCell ref="E19:E20"/>
    <mergeCell ref="E33:E34"/>
    <mergeCell ref="E54:E55"/>
    <mergeCell ref="E56:E57"/>
    <mergeCell ref="E59:E60"/>
    <mergeCell ref="E61:E62"/>
    <mergeCell ref="E85:E87"/>
    <mergeCell ref="A70:A72"/>
    <mergeCell ref="A73:A74"/>
    <mergeCell ref="A81:A82"/>
    <mergeCell ref="A59:A60"/>
    <mergeCell ref="E91:E95"/>
    <mergeCell ref="E73:E74"/>
    <mergeCell ref="E106:E107"/>
    <mergeCell ref="A106:A108"/>
    <mergeCell ref="A110:A112"/>
    <mergeCell ref="A101:D101"/>
    <mergeCell ref="E110:E111"/>
    <mergeCell ref="E75:E76"/>
    <mergeCell ref="B96:B97"/>
    <mergeCell ref="A91:A97"/>
  </mergeCells>
  <printOptions/>
  <pageMargins left="0.9055118110236221" right="0.31496062992125984" top="0.5905511811023623" bottom="0.5905511811023623" header="0" footer="0"/>
  <pageSetup fitToHeight="4" horizontalDpi="600" verticalDpi="600" orientation="portrait" paperSize="9" scale="80" r:id="rId1"/>
  <headerFooter>
    <oddHeader>&amp;RZałącznik nr 1 str.&amp;P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8"/>
  <sheetViews>
    <sheetView view="pageLayout" workbookViewId="0" topLeftCell="A1">
      <selection activeCell="A1" sqref="A1:H1"/>
    </sheetView>
  </sheetViews>
  <sheetFormatPr defaultColWidth="8.796875" defaultRowHeight="14.25"/>
  <cols>
    <col min="1" max="1" width="4.69921875" style="23" customWidth="1"/>
    <col min="2" max="2" width="8" style="23" customWidth="1"/>
    <col min="3" max="3" width="5.09765625" style="57" customWidth="1"/>
    <col min="4" max="4" width="22" style="0" customWidth="1"/>
    <col min="5" max="6" width="12.3984375" style="0" customWidth="1"/>
    <col min="7" max="7" width="11.3984375" style="0" customWidth="1"/>
    <col min="8" max="8" width="9.59765625" style="23" customWidth="1"/>
  </cols>
  <sheetData>
    <row r="1" spans="1:8" ht="27" customHeight="1">
      <c r="A1" s="157" t="s">
        <v>129</v>
      </c>
      <c r="B1" s="157"/>
      <c r="C1" s="157"/>
      <c r="D1" s="157"/>
      <c r="E1" s="157"/>
      <c r="F1" s="157"/>
      <c r="G1" s="157"/>
      <c r="H1" s="157"/>
    </row>
    <row r="2" spans="1:8" ht="14.25" customHeight="1">
      <c r="A2" s="118" t="s">
        <v>0</v>
      </c>
      <c r="B2" s="118" t="s">
        <v>1</v>
      </c>
      <c r="C2" s="121" t="s">
        <v>2</v>
      </c>
      <c r="D2" s="118" t="s">
        <v>9</v>
      </c>
      <c r="E2" s="118" t="s">
        <v>3</v>
      </c>
      <c r="F2" s="118"/>
      <c r="G2" s="145" t="s">
        <v>139</v>
      </c>
      <c r="H2" s="118" t="s">
        <v>14</v>
      </c>
    </row>
    <row r="3" spans="1:8" ht="45" customHeight="1">
      <c r="A3" s="118"/>
      <c r="B3" s="118"/>
      <c r="C3" s="121"/>
      <c r="D3" s="118"/>
      <c r="E3" s="1" t="s">
        <v>133</v>
      </c>
      <c r="F3" s="1" t="s">
        <v>5</v>
      </c>
      <c r="G3" s="146"/>
      <c r="H3" s="118"/>
    </row>
    <row r="4" spans="1:8" ht="14.25">
      <c r="A4" s="2">
        <v>1</v>
      </c>
      <c r="B4" s="2">
        <v>2</v>
      </c>
      <c r="C4" s="8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15">
      <c r="A5" s="147" t="s">
        <v>130</v>
      </c>
      <c r="B5" s="147"/>
      <c r="C5" s="148"/>
      <c r="D5" s="148"/>
      <c r="E5" s="73">
        <f>E6+E362++E375+E415+E416+E417</f>
        <v>9003680</v>
      </c>
      <c r="F5" s="73">
        <f>F6+F362++F375+F415+F416+F417</f>
        <v>9095715.35</v>
      </c>
      <c r="G5" s="73">
        <f>G6+G362++G375+G415+G416+G417</f>
        <v>4588683.899999999</v>
      </c>
      <c r="H5" s="27">
        <f>G5/F5*100</f>
        <v>50.44885117254686</v>
      </c>
    </row>
    <row r="6" spans="1:8" ht="14.25" customHeight="1">
      <c r="A6" s="64" t="s">
        <v>328</v>
      </c>
      <c r="B6" s="151" t="s">
        <v>327</v>
      </c>
      <c r="C6" s="151"/>
      <c r="D6" s="152"/>
      <c r="E6" s="73">
        <f>E7+E112</f>
        <v>6724511</v>
      </c>
      <c r="F6" s="73">
        <f>F7+F112</f>
        <v>6850406.35</v>
      </c>
      <c r="G6" s="73">
        <f>G7+G112</f>
        <v>3496913.6799999997</v>
      </c>
      <c r="H6" s="81">
        <f aca="true" t="shared" si="0" ref="H6:H79">G6/F6*100</f>
        <v>51.04680658834202</v>
      </c>
    </row>
    <row r="7" spans="1:8" ht="28.5" customHeight="1">
      <c r="A7" s="58"/>
      <c r="B7" s="52" t="s">
        <v>204</v>
      </c>
      <c r="C7" s="149" t="s">
        <v>203</v>
      </c>
      <c r="D7" s="150"/>
      <c r="E7" s="80">
        <f>E8+E11+E23+E30+E38+E41+E69+E72+E98+E104+E107</f>
        <v>4679131</v>
      </c>
      <c r="F7" s="80">
        <f>F8+F11+F23+F30+F38+F41+F69+F72+F98+F104+F107</f>
        <v>4645538</v>
      </c>
      <c r="G7" s="80">
        <f>G8+G11+G23+G30+G38+G41+G69+G72+G98+G104+G107</f>
        <v>2138147.4899999998</v>
      </c>
      <c r="H7" s="81">
        <f t="shared" si="0"/>
        <v>46.025831453751955</v>
      </c>
    </row>
    <row r="8" spans="1:8" ht="36">
      <c r="A8" s="126" t="s">
        <v>123</v>
      </c>
      <c r="B8" s="41"/>
      <c r="C8" s="36"/>
      <c r="D8" s="30" t="s">
        <v>131</v>
      </c>
      <c r="E8" s="27">
        <f>SUM(E9)</f>
        <v>5000</v>
      </c>
      <c r="F8" s="27"/>
      <c r="G8" s="27"/>
      <c r="H8" s="25"/>
    </row>
    <row r="9" spans="1:8" ht="15">
      <c r="A9" s="127"/>
      <c r="B9" s="129" t="s">
        <v>132</v>
      </c>
      <c r="C9" s="36"/>
      <c r="D9" s="18" t="s">
        <v>136</v>
      </c>
      <c r="E9" s="29">
        <v>5000</v>
      </c>
      <c r="F9" s="29"/>
      <c r="G9" s="29"/>
      <c r="H9" s="25"/>
    </row>
    <row r="10" spans="1:8" ht="28.5">
      <c r="A10" s="128"/>
      <c r="B10" s="130"/>
      <c r="C10" s="42" t="s">
        <v>153</v>
      </c>
      <c r="D10" s="24" t="s">
        <v>152</v>
      </c>
      <c r="E10" s="28">
        <v>5000</v>
      </c>
      <c r="F10" s="29"/>
      <c r="G10" s="29"/>
      <c r="H10" s="25"/>
    </row>
    <row r="11" spans="1:8" ht="15">
      <c r="A11" s="126" t="s">
        <v>96</v>
      </c>
      <c r="B11" s="59"/>
      <c r="C11" s="36"/>
      <c r="D11" s="30" t="s">
        <v>134</v>
      </c>
      <c r="E11" s="27">
        <f>E12+E16</f>
        <v>1675182</v>
      </c>
      <c r="F11" s="27">
        <f>F12+F16</f>
        <v>1624853</v>
      </c>
      <c r="G11" s="27">
        <f>G12+G16</f>
        <v>772895.7</v>
      </c>
      <c r="H11" s="27">
        <f t="shared" si="0"/>
        <v>47.567115302122716</v>
      </c>
    </row>
    <row r="12" spans="1:8" ht="14.25" customHeight="1">
      <c r="A12" s="127"/>
      <c r="B12" s="129" t="s">
        <v>97</v>
      </c>
      <c r="C12" s="36"/>
      <c r="D12" s="18" t="s">
        <v>135</v>
      </c>
      <c r="E12" s="29">
        <f>SUM(E13:E15)</f>
        <v>49377</v>
      </c>
      <c r="F12" s="29">
        <f>SUM(F13:F15)</f>
        <v>49377</v>
      </c>
      <c r="G12" s="29">
        <f>SUM(G13:G15)</f>
        <v>26574.75</v>
      </c>
      <c r="H12" s="25">
        <f t="shared" si="0"/>
        <v>53.82009842639286</v>
      </c>
    </row>
    <row r="13" spans="1:8" ht="29.25" customHeight="1">
      <c r="A13" s="127"/>
      <c r="B13" s="144"/>
      <c r="C13" s="42" t="s">
        <v>146</v>
      </c>
      <c r="D13" s="24" t="s">
        <v>149</v>
      </c>
      <c r="E13" s="28">
        <v>41806</v>
      </c>
      <c r="F13" s="28">
        <v>41806</v>
      </c>
      <c r="G13" s="28">
        <v>22500</v>
      </c>
      <c r="H13" s="28">
        <f t="shared" si="0"/>
        <v>53.8200258336124</v>
      </c>
    </row>
    <row r="14" spans="1:8" ht="28.5" customHeight="1">
      <c r="A14" s="127"/>
      <c r="B14" s="144"/>
      <c r="C14" s="42" t="s">
        <v>147</v>
      </c>
      <c r="D14" s="24" t="s">
        <v>150</v>
      </c>
      <c r="E14" s="28">
        <v>6547</v>
      </c>
      <c r="F14" s="28">
        <v>6547</v>
      </c>
      <c r="G14" s="28">
        <v>3523.5</v>
      </c>
      <c r="H14" s="28">
        <f t="shared" si="0"/>
        <v>53.81854284405071</v>
      </c>
    </row>
    <row r="15" spans="1:8" ht="14.25" customHeight="1">
      <c r="A15" s="127"/>
      <c r="B15" s="144"/>
      <c r="C15" s="42" t="s">
        <v>148</v>
      </c>
      <c r="D15" s="24" t="s">
        <v>151</v>
      </c>
      <c r="E15" s="28">
        <v>1024</v>
      </c>
      <c r="F15" s="28">
        <v>1024</v>
      </c>
      <c r="G15" s="28">
        <v>551.25</v>
      </c>
      <c r="H15" s="25">
        <f t="shared" si="0"/>
        <v>53.8330078125</v>
      </c>
    </row>
    <row r="16" spans="1:8" ht="14.25" customHeight="1">
      <c r="A16" s="127"/>
      <c r="B16" s="129" t="s">
        <v>196</v>
      </c>
      <c r="C16" s="35"/>
      <c r="D16" s="18" t="s">
        <v>138</v>
      </c>
      <c r="E16" s="29">
        <f>SUM(E17:E22)</f>
        <v>1625805</v>
      </c>
      <c r="F16" s="29">
        <f>SUM(F17:F22)</f>
        <v>1575476</v>
      </c>
      <c r="G16" s="29">
        <f>SUM(G17:G22)</f>
        <v>746320.95</v>
      </c>
      <c r="H16" s="25">
        <f t="shared" si="0"/>
        <v>47.37114053149651</v>
      </c>
    </row>
    <row r="17" spans="1:8" ht="28.5">
      <c r="A17" s="127"/>
      <c r="B17" s="144"/>
      <c r="C17" s="42" t="s">
        <v>146</v>
      </c>
      <c r="D17" s="24" t="s">
        <v>149</v>
      </c>
      <c r="E17" s="28">
        <v>1278300</v>
      </c>
      <c r="F17" s="28">
        <v>1220871</v>
      </c>
      <c r="G17" s="28">
        <v>521287.69</v>
      </c>
      <c r="H17" s="28">
        <f t="shared" si="0"/>
        <v>42.69801559706144</v>
      </c>
    </row>
    <row r="18" spans="1:8" ht="14.25" customHeight="1">
      <c r="A18" s="127"/>
      <c r="B18" s="144"/>
      <c r="C18" s="42" t="s">
        <v>155</v>
      </c>
      <c r="D18" s="24" t="s">
        <v>157</v>
      </c>
      <c r="E18" s="28">
        <v>90000</v>
      </c>
      <c r="F18" s="28">
        <v>94100</v>
      </c>
      <c r="G18" s="28">
        <v>94095.23</v>
      </c>
      <c r="H18" s="28">
        <f t="shared" si="0"/>
        <v>99.99493092454836</v>
      </c>
    </row>
    <row r="19" spans="1:8" ht="14.25" customHeight="1">
      <c r="A19" s="127"/>
      <c r="B19" s="144"/>
      <c r="C19" s="42" t="s">
        <v>147</v>
      </c>
      <c r="D19" s="24" t="s">
        <v>150</v>
      </c>
      <c r="E19" s="28">
        <v>200185</v>
      </c>
      <c r="F19" s="28">
        <v>200185</v>
      </c>
      <c r="G19" s="28">
        <v>98752.09</v>
      </c>
      <c r="H19" s="28">
        <f t="shared" si="0"/>
        <v>49.33041436671079</v>
      </c>
    </row>
    <row r="20" spans="1:8" ht="14.25" customHeight="1">
      <c r="A20" s="127"/>
      <c r="B20" s="144"/>
      <c r="C20" s="42" t="s">
        <v>148</v>
      </c>
      <c r="D20" s="24" t="s">
        <v>151</v>
      </c>
      <c r="E20" s="28">
        <v>31320</v>
      </c>
      <c r="F20" s="28">
        <v>31320</v>
      </c>
      <c r="G20" s="28">
        <v>13803.35</v>
      </c>
      <c r="H20" s="28">
        <f t="shared" si="0"/>
        <v>44.0719987228608</v>
      </c>
    </row>
    <row r="21" spans="1:8" ht="14.25" customHeight="1">
      <c r="A21" s="127"/>
      <c r="B21" s="144"/>
      <c r="C21" s="42" t="s">
        <v>253</v>
      </c>
      <c r="D21" s="18" t="s">
        <v>254</v>
      </c>
      <c r="E21" s="28"/>
      <c r="F21" s="28">
        <v>3000</v>
      </c>
      <c r="G21" s="28">
        <v>1652</v>
      </c>
      <c r="H21" s="28">
        <f t="shared" si="0"/>
        <v>55.06666666666666</v>
      </c>
    </row>
    <row r="22" spans="1:8" ht="28.5">
      <c r="A22" s="128"/>
      <c r="B22" s="130"/>
      <c r="C22" s="42" t="s">
        <v>153</v>
      </c>
      <c r="D22" s="24" t="s">
        <v>152</v>
      </c>
      <c r="E22" s="28">
        <v>26000</v>
      </c>
      <c r="F22" s="28">
        <v>26000</v>
      </c>
      <c r="G22" s="28">
        <v>16730.59</v>
      </c>
      <c r="H22" s="28">
        <f t="shared" si="0"/>
        <v>64.34842307692308</v>
      </c>
    </row>
    <row r="23" spans="1:8" ht="50.25" customHeight="1">
      <c r="A23" s="126" t="s">
        <v>99</v>
      </c>
      <c r="B23" s="38"/>
      <c r="C23" s="39"/>
      <c r="D23" s="30" t="s">
        <v>140</v>
      </c>
      <c r="E23" s="27">
        <f>E24</f>
        <v>728</v>
      </c>
      <c r="F23" s="27">
        <f>F24+F26</f>
        <v>3247</v>
      </c>
      <c r="G23" s="27">
        <f>G24+G26</f>
        <v>1719.1899999999998</v>
      </c>
      <c r="H23" s="81">
        <f t="shared" si="0"/>
        <v>52.947028025870026</v>
      </c>
    </row>
    <row r="24" spans="1:8" ht="42.75">
      <c r="A24" s="127"/>
      <c r="B24" s="131" t="s">
        <v>100</v>
      </c>
      <c r="C24" s="40"/>
      <c r="D24" s="5" t="s">
        <v>141</v>
      </c>
      <c r="E24" s="25">
        <f>E25</f>
        <v>728</v>
      </c>
      <c r="F24" s="25">
        <f>SUM(F25)</f>
        <v>728</v>
      </c>
      <c r="G24" s="25">
        <f>SUM(G25)</f>
        <v>313.34</v>
      </c>
      <c r="H24" s="25">
        <f t="shared" si="0"/>
        <v>43.04120879120879</v>
      </c>
    </row>
    <row r="25" spans="1:8" ht="28.5">
      <c r="A25" s="127"/>
      <c r="B25" s="133"/>
      <c r="C25" s="42" t="s">
        <v>153</v>
      </c>
      <c r="D25" s="24" t="s">
        <v>152</v>
      </c>
      <c r="E25" s="25">
        <v>728</v>
      </c>
      <c r="F25" s="25">
        <v>728</v>
      </c>
      <c r="G25" s="25">
        <v>313.34</v>
      </c>
      <c r="H25" s="25">
        <f t="shared" si="0"/>
        <v>43.04120879120879</v>
      </c>
    </row>
    <row r="26" spans="1:8" ht="15" customHeight="1">
      <c r="A26" s="127"/>
      <c r="B26" s="131" t="s">
        <v>102</v>
      </c>
      <c r="C26" s="40"/>
      <c r="D26" s="18" t="s">
        <v>111</v>
      </c>
      <c r="E26" s="25"/>
      <c r="F26" s="25">
        <f>SUM(F27:F29)</f>
        <v>2519</v>
      </c>
      <c r="G26" s="25">
        <f>SUM(G27:G29)</f>
        <v>1405.85</v>
      </c>
      <c r="H26" s="25">
        <f t="shared" si="0"/>
        <v>55.809845176657404</v>
      </c>
    </row>
    <row r="27" spans="1:8" ht="30" customHeight="1">
      <c r="A27" s="127"/>
      <c r="B27" s="132"/>
      <c r="C27" s="42" t="s">
        <v>147</v>
      </c>
      <c r="D27" s="24" t="s">
        <v>150</v>
      </c>
      <c r="E27" s="28"/>
      <c r="F27" s="28">
        <v>79</v>
      </c>
      <c r="G27" s="28">
        <v>0</v>
      </c>
      <c r="H27" s="28">
        <f t="shared" si="0"/>
        <v>0</v>
      </c>
    </row>
    <row r="28" spans="1:8" ht="28.5">
      <c r="A28" s="127"/>
      <c r="B28" s="132"/>
      <c r="C28" s="42" t="s">
        <v>148</v>
      </c>
      <c r="D28" s="24" t="s">
        <v>151</v>
      </c>
      <c r="E28" s="28"/>
      <c r="F28" s="28">
        <v>12</v>
      </c>
      <c r="G28" s="28">
        <v>0</v>
      </c>
      <c r="H28" s="28">
        <f t="shared" si="0"/>
        <v>0</v>
      </c>
    </row>
    <row r="29" spans="1:8" ht="28.5">
      <c r="A29" s="128"/>
      <c r="B29" s="133"/>
      <c r="C29" s="42" t="s">
        <v>153</v>
      </c>
      <c r="D29" s="24" t="s">
        <v>152</v>
      </c>
      <c r="E29" s="28"/>
      <c r="F29" s="28">
        <v>2428</v>
      </c>
      <c r="G29" s="28">
        <v>1405.85</v>
      </c>
      <c r="H29" s="28">
        <f t="shared" si="0"/>
        <v>57.901565074135085</v>
      </c>
    </row>
    <row r="30" spans="1:8" ht="24">
      <c r="A30" s="126" t="s">
        <v>103</v>
      </c>
      <c r="B30" s="38"/>
      <c r="C30" s="39"/>
      <c r="D30" s="30" t="s">
        <v>143</v>
      </c>
      <c r="E30" s="27">
        <f>E31+E36</f>
        <v>26580</v>
      </c>
      <c r="F30" s="27">
        <f>F31+F36</f>
        <v>26580</v>
      </c>
      <c r="G30" s="27">
        <f>G31+G36</f>
        <v>11262.13</v>
      </c>
      <c r="H30" s="81">
        <f aca="true" t="shared" si="1" ref="H30:H35">G30/F30*100</f>
        <v>42.37069224981189</v>
      </c>
    </row>
    <row r="31" spans="1:8" ht="28.5">
      <c r="A31" s="127"/>
      <c r="B31" s="131" t="s">
        <v>142</v>
      </c>
      <c r="C31" s="40"/>
      <c r="D31" s="5" t="s">
        <v>145</v>
      </c>
      <c r="E31" s="25">
        <f>SUM(E32:E35)</f>
        <v>15080</v>
      </c>
      <c r="F31" s="25">
        <f>SUM(F32:F35)</f>
        <v>15080</v>
      </c>
      <c r="G31" s="25">
        <f>SUM(G32:G35)</f>
        <v>5647.629999999999</v>
      </c>
      <c r="H31" s="25">
        <f t="shared" si="1"/>
        <v>37.4511273209549</v>
      </c>
    </row>
    <row r="32" spans="1:8" ht="28.5" customHeight="1">
      <c r="A32" s="127"/>
      <c r="B32" s="132"/>
      <c r="C32" s="42" t="s">
        <v>146</v>
      </c>
      <c r="D32" s="24" t="s">
        <v>149</v>
      </c>
      <c r="E32" s="28">
        <v>11600</v>
      </c>
      <c r="F32" s="28">
        <v>11600</v>
      </c>
      <c r="G32" s="28">
        <v>3987.57</v>
      </c>
      <c r="H32" s="28">
        <f t="shared" si="1"/>
        <v>34.37560344827587</v>
      </c>
    </row>
    <row r="33" spans="1:8" ht="28.5">
      <c r="A33" s="127"/>
      <c r="B33" s="132"/>
      <c r="C33" s="42" t="s">
        <v>155</v>
      </c>
      <c r="D33" s="24" t="s">
        <v>157</v>
      </c>
      <c r="E33" s="28">
        <v>1020</v>
      </c>
      <c r="F33" s="28">
        <v>1020</v>
      </c>
      <c r="G33" s="28">
        <v>830</v>
      </c>
      <c r="H33" s="28">
        <f t="shared" si="1"/>
        <v>81.37254901960785</v>
      </c>
    </row>
    <row r="34" spans="1:8" ht="28.5" customHeight="1">
      <c r="A34" s="127"/>
      <c r="B34" s="132"/>
      <c r="C34" s="42" t="s">
        <v>147</v>
      </c>
      <c r="D34" s="24" t="s">
        <v>150</v>
      </c>
      <c r="E34" s="28">
        <v>2100</v>
      </c>
      <c r="F34" s="28">
        <v>2100</v>
      </c>
      <c r="G34" s="28">
        <v>717.78</v>
      </c>
      <c r="H34" s="28">
        <f t="shared" si="1"/>
        <v>34.18</v>
      </c>
    </row>
    <row r="35" spans="1:8" ht="28.5">
      <c r="A35" s="127"/>
      <c r="B35" s="133"/>
      <c r="C35" s="42" t="s">
        <v>148</v>
      </c>
      <c r="D35" s="24" t="s">
        <v>151</v>
      </c>
      <c r="E35" s="28">
        <v>360</v>
      </c>
      <c r="F35" s="28">
        <v>360</v>
      </c>
      <c r="G35" s="28">
        <v>112.28</v>
      </c>
      <c r="H35" s="28">
        <f t="shared" si="1"/>
        <v>31.18888888888889</v>
      </c>
    </row>
    <row r="36" spans="1:8" ht="14.25">
      <c r="A36" s="127"/>
      <c r="B36" s="131" t="s">
        <v>144</v>
      </c>
      <c r="C36" s="40"/>
      <c r="D36" s="5" t="s">
        <v>105</v>
      </c>
      <c r="E36" s="25">
        <f>SUM(E37)</f>
        <v>11500</v>
      </c>
      <c r="F36" s="25">
        <f>SUM(F37)</f>
        <v>11500</v>
      </c>
      <c r="G36" s="25">
        <f>SUM(G37)</f>
        <v>5614.5</v>
      </c>
      <c r="H36" s="25">
        <f t="shared" si="0"/>
        <v>48.821739130434786</v>
      </c>
    </row>
    <row r="37" spans="1:8" ht="28.5">
      <c r="A37" s="128"/>
      <c r="B37" s="133"/>
      <c r="C37" s="8" t="s">
        <v>153</v>
      </c>
      <c r="D37" s="24" t="s">
        <v>152</v>
      </c>
      <c r="E37" s="28">
        <v>11500</v>
      </c>
      <c r="F37" s="28">
        <v>11500</v>
      </c>
      <c r="G37" s="28">
        <v>5614.5</v>
      </c>
      <c r="H37" s="28">
        <f t="shared" si="0"/>
        <v>48.821739130434786</v>
      </c>
    </row>
    <row r="38" spans="1:8" ht="78.75" customHeight="1">
      <c r="A38" s="126" t="s">
        <v>158</v>
      </c>
      <c r="B38" s="44"/>
      <c r="C38" s="40"/>
      <c r="D38" s="30" t="s">
        <v>160</v>
      </c>
      <c r="E38" s="27">
        <f>SUM(E39)</f>
        <v>14000</v>
      </c>
      <c r="F38" s="27">
        <f aca="true" t="shared" si="2" ref="E38:G39">SUM(F39)</f>
        <v>13000</v>
      </c>
      <c r="G38" s="27">
        <f t="shared" si="2"/>
        <v>8769.9</v>
      </c>
      <c r="H38" s="27">
        <f t="shared" si="0"/>
        <v>67.46076923076923</v>
      </c>
    </row>
    <row r="39" spans="1:8" ht="42.75">
      <c r="A39" s="134"/>
      <c r="B39" s="131" t="s">
        <v>161</v>
      </c>
      <c r="C39" s="40"/>
      <c r="D39" s="43" t="s">
        <v>162</v>
      </c>
      <c r="E39" s="25">
        <f t="shared" si="2"/>
        <v>14000</v>
      </c>
      <c r="F39" s="25">
        <f t="shared" si="2"/>
        <v>13000</v>
      </c>
      <c r="G39" s="25">
        <f t="shared" si="2"/>
        <v>8769.9</v>
      </c>
      <c r="H39" s="25">
        <f t="shared" si="0"/>
        <v>67.46076923076923</v>
      </c>
    </row>
    <row r="40" spans="1:8" ht="28.5">
      <c r="A40" s="135"/>
      <c r="B40" s="133"/>
      <c r="C40" s="8" t="s">
        <v>163</v>
      </c>
      <c r="D40" s="24" t="s">
        <v>159</v>
      </c>
      <c r="E40" s="28">
        <v>14000</v>
      </c>
      <c r="F40" s="28">
        <v>13000</v>
      </c>
      <c r="G40" s="28">
        <v>8769.9</v>
      </c>
      <c r="H40" s="28">
        <f t="shared" si="0"/>
        <v>67.46076923076923</v>
      </c>
    </row>
    <row r="41" spans="1:8" ht="15">
      <c r="A41" s="126" t="s">
        <v>164</v>
      </c>
      <c r="B41" s="44"/>
      <c r="C41" s="40"/>
      <c r="D41" s="30" t="s">
        <v>165</v>
      </c>
      <c r="E41" s="27">
        <f>E42+E48+E54+E59+E64</f>
        <v>2519283</v>
      </c>
      <c r="F41" s="27">
        <f>F42+F48+F54+F59+F64</f>
        <v>2511289</v>
      </c>
      <c r="G41" s="27">
        <f>G42+G48+G54+G59+G64</f>
        <v>1169618.3399999999</v>
      </c>
      <c r="H41" s="27">
        <f t="shared" si="0"/>
        <v>46.57442213938738</v>
      </c>
    </row>
    <row r="42" spans="1:8" ht="14.25" customHeight="1">
      <c r="A42" s="127"/>
      <c r="B42" s="131" t="s">
        <v>166</v>
      </c>
      <c r="C42" s="40"/>
      <c r="D42" s="5" t="s">
        <v>167</v>
      </c>
      <c r="E42" s="25">
        <f>SUM(E43:E46)</f>
        <v>1371919</v>
      </c>
      <c r="F42" s="25">
        <f>SUM(F43:F47)</f>
        <v>1367716</v>
      </c>
      <c r="G42" s="25">
        <f>SUM(G43:G47)</f>
        <v>614015.0599999999</v>
      </c>
      <c r="H42" s="25">
        <f t="shared" si="0"/>
        <v>44.89346180054923</v>
      </c>
    </row>
    <row r="43" spans="1:8" ht="28.5">
      <c r="A43" s="127"/>
      <c r="B43" s="132"/>
      <c r="C43" s="42" t="s">
        <v>146</v>
      </c>
      <c r="D43" s="24" t="s">
        <v>149</v>
      </c>
      <c r="E43" s="28">
        <v>1084152</v>
      </c>
      <c r="F43" s="28">
        <v>1084152</v>
      </c>
      <c r="G43" s="28">
        <v>465278.32</v>
      </c>
      <c r="H43" s="28">
        <f t="shared" si="0"/>
        <v>42.916336454666876</v>
      </c>
    </row>
    <row r="44" spans="1:8" ht="28.5">
      <c r="A44" s="127"/>
      <c r="B44" s="132"/>
      <c r="C44" s="42" t="s">
        <v>155</v>
      </c>
      <c r="D44" s="24" t="s">
        <v>157</v>
      </c>
      <c r="E44" s="28">
        <v>76313</v>
      </c>
      <c r="F44" s="28">
        <v>71432</v>
      </c>
      <c r="G44" s="28">
        <v>71431.42</v>
      </c>
      <c r="H44" s="28">
        <f t="shared" si="0"/>
        <v>99.99918803897413</v>
      </c>
    </row>
    <row r="45" spans="1:8" ht="28.5" customHeight="1">
      <c r="A45" s="127"/>
      <c r="B45" s="132"/>
      <c r="C45" s="42" t="s">
        <v>147</v>
      </c>
      <c r="D45" s="24" t="s">
        <v>150</v>
      </c>
      <c r="E45" s="28">
        <v>182234</v>
      </c>
      <c r="F45" s="28">
        <v>181227</v>
      </c>
      <c r="G45" s="28">
        <v>65204.1</v>
      </c>
      <c r="H45" s="28">
        <f t="shared" si="0"/>
        <v>35.97924150374944</v>
      </c>
    </row>
    <row r="46" spans="1:8" ht="13.5" customHeight="1">
      <c r="A46" s="127"/>
      <c r="B46" s="132"/>
      <c r="C46" s="42" t="s">
        <v>148</v>
      </c>
      <c r="D46" s="24" t="s">
        <v>151</v>
      </c>
      <c r="E46" s="28">
        <v>29220</v>
      </c>
      <c r="F46" s="28">
        <v>29220</v>
      </c>
      <c r="G46" s="28">
        <v>11258.82</v>
      </c>
      <c r="H46" s="28">
        <f t="shared" si="0"/>
        <v>38.531211498973306</v>
      </c>
    </row>
    <row r="47" spans="1:8" ht="13.5" customHeight="1">
      <c r="A47" s="127"/>
      <c r="B47" s="133"/>
      <c r="C47" s="42" t="s">
        <v>169</v>
      </c>
      <c r="D47" s="24" t="s">
        <v>168</v>
      </c>
      <c r="E47" s="28"/>
      <c r="F47" s="28">
        <v>1685</v>
      </c>
      <c r="G47" s="28">
        <v>842.4</v>
      </c>
      <c r="H47" s="28">
        <f t="shared" si="0"/>
        <v>49.99406528189911</v>
      </c>
    </row>
    <row r="48" spans="1:8" ht="14.25" customHeight="1">
      <c r="A48" s="127"/>
      <c r="B48" s="131" t="s">
        <v>170</v>
      </c>
      <c r="C48" s="40"/>
      <c r="D48" s="5" t="s">
        <v>171</v>
      </c>
      <c r="E48" s="25">
        <f>SUM(E49:E53)</f>
        <v>390224</v>
      </c>
      <c r="F48" s="25">
        <f>SUM(F49:F53)</f>
        <v>388269</v>
      </c>
      <c r="G48" s="25">
        <f>SUM(G49:G53)</f>
        <v>189803.53000000003</v>
      </c>
      <c r="H48" s="25">
        <f t="shared" si="0"/>
        <v>48.88454396307716</v>
      </c>
    </row>
    <row r="49" spans="1:8" ht="28.5">
      <c r="A49" s="127"/>
      <c r="B49" s="136"/>
      <c r="C49" s="42" t="s">
        <v>146</v>
      </c>
      <c r="D49" s="24" t="s">
        <v>149</v>
      </c>
      <c r="E49" s="28">
        <v>305570</v>
      </c>
      <c r="F49" s="28">
        <v>305570</v>
      </c>
      <c r="G49" s="28">
        <v>140160.14</v>
      </c>
      <c r="H49" s="28">
        <f t="shared" si="0"/>
        <v>45.86842294727886</v>
      </c>
    </row>
    <row r="50" spans="1:8" ht="28.5">
      <c r="A50" s="127"/>
      <c r="B50" s="136"/>
      <c r="C50" s="42" t="s">
        <v>155</v>
      </c>
      <c r="D50" s="24" t="s">
        <v>157</v>
      </c>
      <c r="E50" s="28">
        <v>23290</v>
      </c>
      <c r="F50" s="28">
        <v>21235</v>
      </c>
      <c r="G50" s="28">
        <v>21234.29</v>
      </c>
      <c r="H50" s="28">
        <f t="shared" si="0"/>
        <v>99.99665646338592</v>
      </c>
    </row>
    <row r="51" spans="1:8" ht="28.5" customHeight="1">
      <c r="A51" s="127"/>
      <c r="B51" s="136"/>
      <c r="C51" s="42" t="s">
        <v>147</v>
      </c>
      <c r="D51" s="24" t="s">
        <v>150</v>
      </c>
      <c r="E51" s="28">
        <v>52913</v>
      </c>
      <c r="F51" s="28">
        <v>52913</v>
      </c>
      <c r="G51" s="28">
        <v>24709.11</v>
      </c>
      <c r="H51" s="28">
        <f t="shared" si="0"/>
        <v>46.697616842741866</v>
      </c>
    </row>
    <row r="52" spans="1:8" ht="14.25" customHeight="1">
      <c r="A52" s="127"/>
      <c r="B52" s="136"/>
      <c r="C52" s="42" t="s">
        <v>148</v>
      </c>
      <c r="D52" s="24" t="s">
        <v>151</v>
      </c>
      <c r="E52" s="28">
        <v>8451</v>
      </c>
      <c r="F52" s="28">
        <v>8451</v>
      </c>
      <c r="G52" s="28">
        <v>3599.99</v>
      </c>
      <c r="H52" s="28">
        <f t="shared" si="0"/>
        <v>42.59839072299136</v>
      </c>
    </row>
    <row r="53" spans="1:8" ht="28.5">
      <c r="A53" s="127"/>
      <c r="B53" s="137"/>
      <c r="C53" s="42" t="s">
        <v>153</v>
      </c>
      <c r="D53" s="24" t="s">
        <v>152</v>
      </c>
      <c r="E53" s="28"/>
      <c r="F53" s="28">
        <v>100</v>
      </c>
      <c r="G53" s="28">
        <v>100</v>
      </c>
      <c r="H53" s="28">
        <f t="shared" si="0"/>
        <v>100</v>
      </c>
    </row>
    <row r="54" spans="1:8" ht="14.25" customHeight="1">
      <c r="A54" s="127"/>
      <c r="B54" s="131" t="s">
        <v>173</v>
      </c>
      <c r="C54" s="40"/>
      <c r="D54" s="5" t="s">
        <v>172</v>
      </c>
      <c r="E54" s="25">
        <f>SUM(E55:E58)</f>
        <v>520038</v>
      </c>
      <c r="F54" s="25">
        <f>SUM(F55:F58)</f>
        <v>518383</v>
      </c>
      <c r="G54" s="25">
        <f>SUM(G55:G58)</f>
        <v>242853.34</v>
      </c>
      <c r="H54" s="25">
        <f t="shared" si="0"/>
        <v>46.84824540928233</v>
      </c>
    </row>
    <row r="55" spans="1:8" ht="28.5">
      <c r="A55" s="127"/>
      <c r="B55" s="136"/>
      <c r="C55" s="42" t="s">
        <v>146</v>
      </c>
      <c r="D55" s="24" t="s">
        <v>149</v>
      </c>
      <c r="E55" s="28">
        <v>405537</v>
      </c>
      <c r="F55" s="28">
        <v>405537</v>
      </c>
      <c r="G55" s="28">
        <v>175634.62</v>
      </c>
      <c r="H55" s="28">
        <f t="shared" si="0"/>
        <v>43.30914811718783</v>
      </c>
    </row>
    <row r="56" spans="1:8" ht="28.5">
      <c r="A56" s="127"/>
      <c r="B56" s="136"/>
      <c r="C56" s="42" t="s">
        <v>155</v>
      </c>
      <c r="D56" s="24" t="s">
        <v>157</v>
      </c>
      <c r="E56" s="28">
        <v>30439</v>
      </c>
      <c r="F56" s="28">
        <v>28917</v>
      </c>
      <c r="G56" s="28">
        <v>28916.47</v>
      </c>
      <c r="H56" s="28">
        <f t="shared" si="0"/>
        <v>99.99816716810182</v>
      </c>
    </row>
    <row r="57" spans="1:8" ht="28.5" customHeight="1">
      <c r="A57" s="127"/>
      <c r="B57" s="136"/>
      <c r="C57" s="42" t="s">
        <v>147</v>
      </c>
      <c r="D57" s="24" t="s">
        <v>150</v>
      </c>
      <c r="E57" s="28">
        <v>72446</v>
      </c>
      <c r="F57" s="28">
        <v>72313</v>
      </c>
      <c r="G57" s="28">
        <v>34435.17</v>
      </c>
      <c r="H57" s="28">
        <f t="shared" si="0"/>
        <v>47.61961196465366</v>
      </c>
    </row>
    <row r="58" spans="1:8" ht="14.25" customHeight="1">
      <c r="A58" s="127"/>
      <c r="B58" s="137"/>
      <c r="C58" s="42" t="s">
        <v>148</v>
      </c>
      <c r="D58" s="24" t="s">
        <v>151</v>
      </c>
      <c r="E58" s="28">
        <v>11616</v>
      </c>
      <c r="F58" s="28">
        <v>11616</v>
      </c>
      <c r="G58" s="28">
        <v>3867.08</v>
      </c>
      <c r="H58" s="28">
        <f t="shared" si="0"/>
        <v>33.2909779614325</v>
      </c>
    </row>
    <row r="59" spans="1:8" ht="42.75">
      <c r="A59" s="127"/>
      <c r="B59" s="131" t="s">
        <v>174</v>
      </c>
      <c r="C59" s="40"/>
      <c r="D59" s="5" t="s">
        <v>175</v>
      </c>
      <c r="E59" s="25">
        <f>SUM(E60:E63)</f>
        <v>146039</v>
      </c>
      <c r="F59" s="25">
        <f>SUM(F60:F63)</f>
        <v>145885</v>
      </c>
      <c r="G59" s="25">
        <f>SUM(G60:G63)</f>
        <v>76409.26000000001</v>
      </c>
      <c r="H59" s="25">
        <f t="shared" si="0"/>
        <v>52.376364944990925</v>
      </c>
    </row>
    <row r="60" spans="1:8" ht="28.5">
      <c r="A60" s="127"/>
      <c r="B60" s="136"/>
      <c r="C60" s="42" t="s">
        <v>146</v>
      </c>
      <c r="D60" s="24" t="s">
        <v>149</v>
      </c>
      <c r="E60" s="28">
        <v>117945</v>
      </c>
      <c r="F60" s="28">
        <v>117945</v>
      </c>
      <c r="G60" s="28">
        <v>57024.38</v>
      </c>
      <c r="H60" s="28">
        <f t="shared" si="0"/>
        <v>48.34828097842214</v>
      </c>
    </row>
    <row r="61" spans="1:8" ht="28.5">
      <c r="A61" s="127"/>
      <c r="B61" s="136"/>
      <c r="C61" s="42" t="s">
        <v>155</v>
      </c>
      <c r="D61" s="24" t="s">
        <v>157</v>
      </c>
      <c r="E61" s="28">
        <v>9197</v>
      </c>
      <c r="F61" s="28">
        <v>9043</v>
      </c>
      <c r="G61" s="28">
        <v>9042.23</v>
      </c>
      <c r="H61" s="28">
        <f t="shared" si="0"/>
        <v>99.99148512661726</v>
      </c>
    </row>
    <row r="62" spans="1:8" ht="28.5" customHeight="1">
      <c r="A62" s="127"/>
      <c r="B62" s="136"/>
      <c r="C62" s="42" t="s">
        <v>147</v>
      </c>
      <c r="D62" s="24" t="s">
        <v>150</v>
      </c>
      <c r="E62" s="28">
        <v>15417</v>
      </c>
      <c r="F62" s="28">
        <v>15417</v>
      </c>
      <c r="G62" s="28">
        <v>9016.38</v>
      </c>
      <c r="H62" s="28">
        <f t="shared" si="0"/>
        <v>58.483362521891415</v>
      </c>
    </row>
    <row r="63" spans="1:8" ht="28.5">
      <c r="A63" s="127"/>
      <c r="B63" s="137"/>
      <c r="C63" s="42" t="s">
        <v>148</v>
      </c>
      <c r="D63" s="24" t="s">
        <v>151</v>
      </c>
      <c r="E63" s="28">
        <v>3480</v>
      </c>
      <c r="F63" s="28">
        <v>3480</v>
      </c>
      <c r="G63" s="28">
        <v>1326.27</v>
      </c>
      <c r="H63" s="28">
        <f t="shared" si="0"/>
        <v>38.11120689655173</v>
      </c>
    </row>
    <row r="64" spans="1:8" ht="14.25">
      <c r="A64" s="127"/>
      <c r="B64" s="131" t="s">
        <v>176</v>
      </c>
      <c r="C64" s="40"/>
      <c r="D64" s="5" t="s">
        <v>177</v>
      </c>
      <c r="E64" s="25">
        <f>SUM(E65:E68)</f>
        <v>91063</v>
      </c>
      <c r="F64" s="25">
        <f>SUM(F65:F68)</f>
        <v>91036</v>
      </c>
      <c r="G64" s="25">
        <f>SUM(G65:G68)</f>
        <v>46537.15</v>
      </c>
      <c r="H64" s="25">
        <f t="shared" si="0"/>
        <v>51.11950217496375</v>
      </c>
    </row>
    <row r="65" spans="1:8" ht="28.5">
      <c r="A65" s="127"/>
      <c r="B65" s="136"/>
      <c r="C65" s="42" t="s">
        <v>146</v>
      </c>
      <c r="D65" s="24" t="s">
        <v>149</v>
      </c>
      <c r="E65" s="28">
        <v>71810</v>
      </c>
      <c r="F65" s="28">
        <v>71810</v>
      </c>
      <c r="G65" s="28">
        <v>34026.58</v>
      </c>
      <c r="H65" s="28">
        <f t="shared" si="0"/>
        <v>47.384180476256795</v>
      </c>
    </row>
    <row r="66" spans="1:8" ht="28.5">
      <c r="A66" s="127"/>
      <c r="B66" s="136"/>
      <c r="C66" s="42" t="s">
        <v>155</v>
      </c>
      <c r="D66" s="24" t="s">
        <v>157</v>
      </c>
      <c r="E66" s="28">
        <v>5539</v>
      </c>
      <c r="F66" s="28">
        <v>5512</v>
      </c>
      <c r="G66" s="28">
        <v>5511.36</v>
      </c>
      <c r="H66" s="28">
        <f t="shared" si="0"/>
        <v>99.98838896952104</v>
      </c>
    </row>
    <row r="67" spans="1:8" ht="28.5" customHeight="1">
      <c r="A67" s="127"/>
      <c r="B67" s="136"/>
      <c r="C67" s="42" t="s">
        <v>147</v>
      </c>
      <c r="D67" s="24" t="s">
        <v>150</v>
      </c>
      <c r="E67" s="28">
        <v>11819</v>
      </c>
      <c r="F67" s="28">
        <v>11819</v>
      </c>
      <c r="G67" s="28">
        <v>6034.6</v>
      </c>
      <c r="H67" s="28">
        <f t="shared" si="0"/>
        <v>51.05846518317962</v>
      </c>
    </row>
    <row r="68" spans="1:8" ht="14.25" customHeight="1">
      <c r="A68" s="128"/>
      <c r="B68" s="137"/>
      <c r="C68" s="42" t="s">
        <v>148</v>
      </c>
      <c r="D68" s="24" t="s">
        <v>151</v>
      </c>
      <c r="E68" s="28">
        <v>1895</v>
      </c>
      <c r="F68" s="28">
        <v>1895</v>
      </c>
      <c r="G68" s="28">
        <v>964.61</v>
      </c>
      <c r="H68" s="28">
        <f t="shared" si="0"/>
        <v>50.90290237467019</v>
      </c>
    </row>
    <row r="69" spans="1:8" ht="15">
      <c r="A69" s="126" t="s">
        <v>178</v>
      </c>
      <c r="B69" s="44"/>
      <c r="C69" s="40"/>
      <c r="D69" s="30" t="s">
        <v>179</v>
      </c>
      <c r="E69" s="27">
        <f aca="true" t="shared" si="3" ref="E69:G70">E70</f>
        <v>2000</v>
      </c>
      <c r="F69" s="27">
        <f t="shared" si="3"/>
        <v>2000</v>
      </c>
      <c r="G69" s="27">
        <f t="shared" si="3"/>
        <v>0</v>
      </c>
      <c r="H69" s="27">
        <f t="shared" si="0"/>
        <v>0</v>
      </c>
    </row>
    <row r="70" spans="1:8" ht="28.5">
      <c r="A70" s="134"/>
      <c r="B70" s="131" t="s">
        <v>180</v>
      </c>
      <c r="C70" s="40"/>
      <c r="D70" s="5" t="s">
        <v>181</v>
      </c>
      <c r="E70" s="25">
        <f t="shared" si="3"/>
        <v>2000</v>
      </c>
      <c r="F70" s="25">
        <f t="shared" si="3"/>
        <v>2000</v>
      </c>
      <c r="G70" s="25">
        <f t="shared" si="3"/>
        <v>0</v>
      </c>
      <c r="H70" s="25">
        <f t="shared" si="0"/>
        <v>0</v>
      </c>
    </row>
    <row r="71" spans="1:8" ht="28.5">
      <c r="A71" s="135"/>
      <c r="B71" s="137"/>
      <c r="C71" s="42" t="s">
        <v>153</v>
      </c>
      <c r="D71" s="24" t="s">
        <v>152</v>
      </c>
      <c r="E71" s="28">
        <v>2000</v>
      </c>
      <c r="F71" s="28">
        <v>2000</v>
      </c>
      <c r="G71" s="28">
        <v>0</v>
      </c>
      <c r="H71" s="28">
        <f t="shared" si="0"/>
        <v>0</v>
      </c>
    </row>
    <row r="72" spans="1:8" ht="15">
      <c r="A72" s="126" t="s">
        <v>106</v>
      </c>
      <c r="B72" s="44"/>
      <c r="C72" s="40"/>
      <c r="D72" s="30" t="s">
        <v>182</v>
      </c>
      <c r="E72" s="27">
        <f>E73+E78+E80+E96+E82</f>
        <v>272950</v>
      </c>
      <c r="F72" s="27">
        <f>F73+F78+F80+F96+F82</f>
        <v>304161</v>
      </c>
      <c r="G72" s="27">
        <f>G73+G78+G80+G96+G82</f>
        <v>109269.38</v>
      </c>
      <c r="H72" s="27">
        <f t="shared" si="0"/>
        <v>35.92484901088569</v>
      </c>
    </row>
    <row r="73" spans="1:8" ht="99.75">
      <c r="A73" s="127"/>
      <c r="B73" s="131" t="s">
        <v>107</v>
      </c>
      <c r="C73" s="40"/>
      <c r="D73" s="5" t="s">
        <v>183</v>
      </c>
      <c r="E73" s="25">
        <f>SUM(E74:E77)</f>
        <v>28450</v>
      </c>
      <c r="F73" s="25">
        <f>SUM(F74:F77)</f>
        <v>26361</v>
      </c>
      <c r="G73" s="25">
        <f>SUM(G74:G77)</f>
        <v>7946.14</v>
      </c>
      <c r="H73" s="25">
        <f t="shared" si="0"/>
        <v>30.143545389021664</v>
      </c>
    </row>
    <row r="74" spans="1:8" ht="28.5">
      <c r="A74" s="127"/>
      <c r="B74" s="136"/>
      <c r="C74" s="42" t="s">
        <v>146</v>
      </c>
      <c r="D74" s="24" t="s">
        <v>149</v>
      </c>
      <c r="E74" s="45">
        <v>22000</v>
      </c>
      <c r="F74" s="45">
        <v>21380</v>
      </c>
      <c r="G74" s="45">
        <v>6279.86</v>
      </c>
      <c r="H74" s="28">
        <f t="shared" si="0"/>
        <v>29.372591206735265</v>
      </c>
    </row>
    <row r="75" spans="1:8" ht="28.5">
      <c r="A75" s="127"/>
      <c r="B75" s="136"/>
      <c r="C75" s="42" t="s">
        <v>155</v>
      </c>
      <c r="D75" s="24" t="s">
        <v>157</v>
      </c>
      <c r="E75" s="45">
        <v>2000</v>
      </c>
      <c r="F75" s="45">
        <v>881</v>
      </c>
      <c r="G75" s="45">
        <v>881</v>
      </c>
      <c r="H75" s="28">
        <f t="shared" si="0"/>
        <v>100</v>
      </c>
    </row>
    <row r="76" spans="1:8" ht="28.5" customHeight="1">
      <c r="A76" s="127"/>
      <c r="B76" s="136"/>
      <c r="C76" s="42" t="s">
        <v>147</v>
      </c>
      <c r="D76" s="24" t="s">
        <v>150</v>
      </c>
      <c r="E76" s="45">
        <v>3850</v>
      </c>
      <c r="F76" s="45">
        <v>3550</v>
      </c>
      <c r="G76" s="45">
        <v>704.43</v>
      </c>
      <c r="H76" s="28">
        <f t="shared" si="0"/>
        <v>19.843098591549293</v>
      </c>
    </row>
    <row r="77" spans="1:8" ht="14.25" customHeight="1">
      <c r="A77" s="127"/>
      <c r="B77" s="137"/>
      <c r="C77" s="42" t="s">
        <v>148</v>
      </c>
      <c r="D77" s="24" t="s">
        <v>151</v>
      </c>
      <c r="E77" s="45">
        <v>600</v>
      </c>
      <c r="F77" s="45">
        <v>550</v>
      </c>
      <c r="G77" s="45">
        <v>80.85</v>
      </c>
      <c r="H77" s="28">
        <f t="shared" si="0"/>
        <v>14.7</v>
      </c>
    </row>
    <row r="78" spans="1:8" ht="72" customHeight="1">
      <c r="A78" s="127"/>
      <c r="B78" s="161">
        <v>85213</v>
      </c>
      <c r="C78" s="46"/>
      <c r="D78" s="5" t="s">
        <v>184</v>
      </c>
      <c r="E78" s="26">
        <f>E79</f>
        <v>9700</v>
      </c>
      <c r="F78" s="26">
        <f>SUM(F79)</f>
        <v>9700</v>
      </c>
      <c r="G78" s="26">
        <f>SUM(G79)</f>
        <v>3535.34</v>
      </c>
      <c r="H78" s="25">
        <f t="shared" si="0"/>
        <v>36.44680412371134</v>
      </c>
    </row>
    <row r="79" spans="1:8" ht="28.5" customHeight="1">
      <c r="A79" s="127"/>
      <c r="B79" s="115"/>
      <c r="C79" s="42" t="s">
        <v>169</v>
      </c>
      <c r="D79" s="24" t="s">
        <v>168</v>
      </c>
      <c r="E79" s="45">
        <v>9700</v>
      </c>
      <c r="F79" s="45">
        <v>9700</v>
      </c>
      <c r="G79" s="45">
        <v>3535.34</v>
      </c>
      <c r="H79" s="25">
        <f t="shared" si="0"/>
        <v>36.44680412371134</v>
      </c>
    </row>
    <row r="80" spans="1:8" ht="57">
      <c r="A80" s="127"/>
      <c r="B80" s="161">
        <v>85214</v>
      </c>
      <c r="C80" s="37"/>
      <c r="D80" s="18" t="s">
        <v>300</v>
      </c>
      <c r="E80" s="32">
        <v>2000</v>
      </c>
      <c r="F80" s="45"/>
      <c r="G80" s="45"/>
      <c r="H80" s="25"/>
    </row>
    <row r="81" spans="1:8" ht="28.5" customHeight="1">
      <c r="A81" s="127"/>
      <c r="B81" s="162"/>
      <c r="C81" s="42" t="s">
        <v>153</v>
      </c>
      <c r="D81" s="24" t="s">
        <v>152</v>
      </c>
      <c r="E81" s="45">
        <v>2000</v>
      </c>
      <c r="F81" s="45"/>
      <c r="G81" s="45"/>
      <c r="H81" s="25"/>
    </row>
    <row r="82" spans="1:8" ht="28.5">
      <c r="A82" s="127"/>
      <c r="B82" s="156">
        <v>85219</v>
      </c>
      <c r="C82" s="47"/>
      <c r="D82" s="5" t="s">
        <v>89</v>
      </c>
      <c r="E82" s="25">
        <f>SUM(E83:E95)</f>
        <v>230300</v>
      </c>
      <c r="F82" s="25">
        <f>SUM(F83:F95)</f>
        <v>265600</v>
      </c>
      <c r="G82" s="25">
        <f>SUM(G83:G95)</f>
        <v>97787.90000000001</v>
      </c>
      <c r="H82" s="25">
        <f>G82/F82*100</f>
        <v>36.817733433734944</v>
      </c>
    </row>
    <row r="83" spans="1:8" ht="28.5">
      <c r="A83" s="127"/>
      <c r="B83" s="158"/>
      <c r="C83" s="42" t="s">
        <v>146</v>
      </c>
      <c r="D83" s="24" t="s">
        <v>149</v>
      </c>
      <c r="E83" s="28">
        <v>174000</v>
      </c>
      <c r="F83" s="28">
        <v>176900</v>
      </c>
      <c r="G83" s="28">
        <v>75147.24</v>
      </c>
      <c r="H83" s="28">
        <f>G83/F83*100</f>
        <v>42.48006783493499</v>
      </c>
    </row>
    <row r="84" spans="1:8" ht="28.5">
      <c r="A84" s="127"/>
      <c r="B84" s="158"/>
      <c r="C84" s="42" t="s">
        <v>185</v>
      </c>
      <c r="D84" s="24" t="s">
        <v>149</v>
      </c>
      <c r="E84" s="28"/>
      <c r="F84" s="28">
        <v>16194</v>
      </c>
      <c r="G84" s="28">
        <v>0</v>
      </c>
      <c r="H84" s="28">
        <f>G83/F84*100</f>
        <v>464.0437198962579</v>
      </c>
    </row>
    <row r="85" spans="1:8" ht="28.5">
      <c r="A85" s="127"/>
      <c r="B85" s="158"/>
      <c r="C85" s="42" t="s">
        <v>186</v>
      </c>
      <c r="D85" s="24" t="s">
        <v>149</v>
      </c>
      <c r="E85" s="28"/>
      <c r="F85" s="28">
        <v>857</v>
      </c>
      <c r="G85" s="28">
        <v>0</v>
      </c>
      <c r="H85" s="28">
        <f>G84/F85*100</f>
        <v>0</v>
      </c>
    </row>
    <row r="86" spans="1:8" ht="28.5">
      <c r="A86" s="127"/>
      <c r="B86" s="158"/>
      <c r="C86" s="42" t="s">
        <v>155</v>
      </c>
      <c r="D86" s="24" t="s">
        <v>157</v>
      </c>
      <c r="E86" s="28">
        <v>12000</v>
      </c>
      <c r="F86" s="28">
        <v>12000</v>
      </c>
      <c r="G86" s="28">
        <v>7289.26</v>
      </c>
      <c r="H86" s="28">
        <f>G85/F86*100</f>
        <v>0</v>
      </c>
    </row>
    <row r="87" spans="1:8" ht="28.5" customHeight="1">
      <c r="A87" s="127"/>
      <c r="B87" s="158"/>
      <c r="C87" s="42" t="s">
        <v>147</v>
      </c>
      <c r="D87" s="24" t="s">
        <v>150</v>
      </c>
      <c r="E87" s="28">
        <v>31000</v>
      </c>
      <c r="F87" s="28">
        <v>31000</v>
      </c>
      <c r="G87" s="28">
        <v>11762.41</v>
      </c>
      <c r="H87" s="28">
        <f>G86/F87*100</f>
        <v>23.51374193548387</v>
      </c>
    </row>
    <row r="88" spans="1:8" ht="28.5">
      <c r="A88" s="127"/>
      <c r="B88" s="158"/>
      <c r="C88" s="42" t="s">
        <v>187</v>
      </c>
      <c r="D88" s="24" t="s">
        <v>149</v>
      </c>
      <c r="E88" s="28"/>
      <c r="F88" s="28">
        <v>11419</v>
      </c>
      <c r="G88" s="48">
        <v>0</v>
      </c>
      <c r="H88" s="28">
        <f>G87/F88*100</f>
        <v>103.00735616078465</v>
      </c>
    </row>
    <row r="89" spans="1:8" ht="28.5">
      <c r="A89" s="127"/>
      <c r="B89" s="158"/>
      <c r="C89" s="42" t="s">
        <v>188</v>
      </c>
      <c r="D89" s="24" t="s">
        <v>150</v>
      </c>
      <c r="E89" s="28"/>
      <c r="F89" s="28">
        <v>605</v>
      </c>
      <c r="G89" s="28">
        <v>0</v>
      </c>
      <c r="H89" s="28">
        <f aca="true" t="shared" si="4" ref="H89:H113">G89/F89*100</f>
        <v>0</v>
      </c>
    </row>
    <row r="90" spans="1:8" ht="28.5">
      <c r="A90" s="127"/>
      <c r="B90" s="158"/>
      <c r="C90" s="42" t="s">
        <v>148</v>
      </c>
      <c r="D90" s="24" t="s">
        <v>151</v>
      </c>
      <c r="E90" s="28">
        <v>4800</v>
      </c>
      <c r="F90" s="28">
        <v>4800</v>
      </c>
      <c r="G90" s="28">
        <v>1808.99</v>
      </c>
      <c r="H90" s="28">
        <f t="shared" si="4"/>
        <v>37.68729166666667</v>
      </c>
    </row>
    <row r="91" spans="1:8" ht="28.5">
      <c r="A91" s="127"/>
      <c r="B91" s="158"/>
      <c r="C91" s="42" t="s">
        <v>189</v>
      </c>
      <c r="D91" s="24" t="s">
        <v>151</v>
      </c>
      <c r="E91" s="28"/>
      <c r="F91" s="28">
        <v>572</v>
      </c>
      <c r="G91" s="28">
        <v>0</v>
      </c>
      <c r="H91" s="28">
        <f t="shared" si="4"/>
        <v>0</v>
      </c>
    </row>
    <row r="92" spans="1:8" ht="28.5">
      <c r="A92" s="127"/>
      <c r="B92" s="158"/>
      <c r="C92" s="42" t="s">
        <v>190</v>
      </c>
      <c r="D92" s="24" t="s">
        <v>151</v>
      </c>
      <c r="E92" s="28"/>
      <c r="F92" s="28">
        <v>30</v>
      </c>
      <c r="G92" s="28">
        <v>0</v>
      </c>
      <c r="H92" s="28">
        <f t="shared" si="4"/>
        <v>0</v>
      </c>
    </row>
    <row r="93" spans="1:8" ht="28.5">
      <c r="A93" s="127"/>
      <c r="B93" s="158"/>
      <c r="C93" s="42" t="s">
        <v>153</v>
      </c>
      <c r="D93" s="24" t="s">
        <v>152</v>
      </c>
      <c r="E93" s="28">
        <v>8500</v>
      </c>
      <c r="F93" s="28">
        <v>8500</v>
      </c>
      <c r="G93" s="28">
        <v>1780</v>
      </c>
      <c r="H93" s="28">
        <f t="shared" si="4"/>
        <v>20.941176470588236</v>
      </c>
    </row>
    <row r="94" spans="1:8" ht="28.5">
      <c r="A94" s="127"/>
      <c r="B94" s="158"/>
      <c r="C94" s="42" t="s">
        <v>192</v>
      </c>
      <c r="D94" s="24" t="s">
        <v>152</v>
      </c>
      <c r="E94" s="28"/>
      <c r="F94" s="28">
        <v>2586</v>
      </c>
      <c r="G94" s="28">
        <v>0</v>
      </c>
      <c r="H94" s="28">
        <f t="shared" si="4"/>
        <v>0</v>
      </c>
    </row>
    <row r="95" spans="1:8" ht="28.5">
      <c r="A95" s="127"/>
      <c r="B95" s="159"/>
      <c r="C95" s="42" t="s">
        <v>193</v>
      </c>
      <c r="D95" s="24" t="s">
        <v>152</v>
      </c>
      <c r="E95" s="28"/>
      <c r="F95" s="28">
        <v>137</v>
      </c>
      <c r="G95" s="28">
        <v>0</v>
      </c>
      <c r="H95" s="28">
        <f t="shared" si="4"/>
        <v>0</v>
      </c>
    </row>
    <row r="96" spans="1:8" ht="42.75">
      <c r="A96" s="127"/>
      <c r="B96" s="156">
        <v>85228</v>
      </c>
      <c r="C96" s="47"/>
      <c r="D96" s="5" t="s">
        <v>191</v>
      </c>
      <c r="E96" s="25">
        <f>E97</f>
        <v>2500</v>
      </c>
      <c r="F96" s="25">
        <f>F97</f>
        <v>2500</v>
      </c>
      <c r="G96" s="25">
        <f>G97</f>
        <v>0</v>
      </c>
      <c r="H96" s="25">
        <f t="shared" si="4"/>
        <v>0</v>
      </c>
    </row>
    <row r="97" spans="1:8" ht="28.5">
      <c r="A97" s="128"/>
      <c r="B97" s="146"/>
      <c r="C97" s="42" t="s">
        <v>153</v>
      </c>
      <c r="D97" s="24" t="s">
        <v>152</v>
      </c>
      <c r="E97" s="28">
        <v>2500</v>
      </c>
      <c r="F97" s="28">
        <v>2500</v>
      </c>
      <c r="G97" s="28">
        <v>0</v>
      </c>
      <c r="H97" s="28">
        <f t="shared" si="4"/>
        <v>0</v>
      </c>
    </row>
    <row r="98" spans="1:8" ht="28.5" customHeight="1">
      <c r="A98" s="153">
        <v>854</v>
      </c>
      <c r="B98" s="49"/>
      <c r="C98" s="47"/>
      <c r="D98" s="30" t="s">
        <v>195</v>
      </c>
      <c r="E98" s="27">
        <f>E99</f>
        <v>150408</v>
      </c>
      <c r="F98" s="27">
        <f>F99</f>
        <v>150408</v>
      </c>
      <c r="G98" s="27">
        <f>G99</f>
        <v>62185.85</v>
      </c>
      <c r="H98" s="27">
        <f t="shared" si="4"/>
        <v>41.34477554385405</v>
      </c>
    </row>
    <row r="99" spans="1:8" ht="15" customHeight="1">
      <c r="A99" s="154"/>
      <c r="B99" s="156">
        <v>85401</v>
      </c>
      <c r="C99" s="47"/>
      <c r="D99" s="5" t="s">
        <v>194</v>
      </c>
      <c r="E99" s="25">
        <f>SUM(E100:E103)</f>
        <v>150408</v>
      </c>
      <c r="F99" s="25">
        <f>SUM(F100:F103)</f>
        <v>150408</v>
      </c>
      <c r="G99" s="25">
        <f>SUM(G100:G103)</f>
        <v>62185.85</v>
      </c>
      <c r="H99" s="29">
        <f t="shared" si="4"/>
        <v>41.34477554385405</v>
      </c>
    </row>
    <row r="100" spans="1:8" ht="28.5">
      <c r="A100" s="154"/>
      <c r="B100" s="160"/>
      <c r="C100" s="42" t="s">
        <v>146</v>
      </c>
      <c r="D100" s="24" t="s">
        <v>149</v>
      </c>
      <c r="E100" s="28">
        <v>121110</v>
      </c>
      <c r="F100" s="28">
        <v>121110</v>
      </c>
      <c r="G100" s="28">
        <v>45743.33</v>
      </c>
      <c r="H100" s="28">
        <f t="shared" si="4"/>
        <v>37.77006853273883</v>
      </c>
    </row>
    <row r="101" spans="1:8" ht="28.5">
      <c r="A101" s="154"/>
      <c r="B101" s="160"/>
      <c r="C101" s="42" t="s">
        <v>155</v>
      </c>
      <c r="D101" s="24" t="s">
        <v>157</v>
      </c>
      <c r="E101" s="28">
        <v>7140</v>
      </c>
      <c r="F101" s="28">
        <v>7140</v>
      </c>
      <c r="G101" s="28">
        <v>6668.23</v>
      </c>
      <c r="H101" s="28">
        <f t="shared" si="4"/>
        <v>93.39257703081232</v>
      </c>
    </row>
    <row r="102" spans="1:8" ht="28.5">
      <c r="A102" s="154"/>
      <c r="B102" s="160"/>
      <c r="C102" s="42" t="s">
        <v>147</v>
      </c>
      <c r="D102" s="24" t="s">
        <v>150</v>
      </c>
      <c r="E102" s="28">
        <v>19094</v>
      </c>
      <c r="F102" s="28">
        <v>19094</v>
      </c>
      <c r="G102" s="28">
        <v>8523.05</v>
      </c>
      <c r="H102" s="28">
        <f t="shared" si="4"/>
        <v>44.63732062427987</v>
      </c>
    </row>
    <row r="103" spans="1:8" ht="14.25" customHeight="1">
      <c r="A103" s="155"/>
      <c r="B103" s="146"/>
      <c r="C103" s="42" t="s">
        <v>148</v>
      </c>
      <c r="D103" s="24" t="s">
        <v>151</v>
      </c>
      <c r="E103" s="28">
        <v>3064</v>
      </c>
      <c r="F103" s="28">
        <v>3064</v>
      </c>
      <c r="G103" s="28">
        <v>1251.24</v>
      </c>
      <c r="H103" s="28">
        <f t="shared" si="4"/>
        <v>40.83681462140992</v>
      </c>
    </row>
    <row r="104" spans="1:8" ht="28.5" customHeight="1">
      <c r="A104" s="153">
        <v>900</v>
      </c>
      <c r="B104" s="49"/>
      <c r="C104" s="47"/>
      <c r="D104" s="30" t="s">
        <v>197</v>
      </c>
      <c r="E104" s="27">
        <f>E105</f>
        <v>3000</v>
      </c>
      <c r="F104" s="27"/>
      <c r="G104" s="27"/>
      <c r="H104" s="27"/>
    </row>
    <row r="105" spans="1:8" ht="28.5">
      <c r="A105" s="154"/>
      <c r="B105" s="156">
        <v>90001</v>
      </c>
      <c r="C105" s="47"/>
      <c r="D105" s="5" t="s">
        <v>198</v>
      </c>
      <c r="E105" s="25">
        <f>E106</f>
        <v>3000</v>
      </c>
      <c r="F105" s="25"/>
      <c r="G105" s="25"/>
      <c r="H105" s="25"/>
    </row>
    <row r="106" spans="1:8" ht="28.5">
      <c r="A106" s="155"/>
      <c r="B106" s="146"/>
      <c r="C106" s="50">
        <v>4170</v>
      </c>
      <c r="D106" s="24" t="s">
        <v>152</v>
      </c>
      <c r="E106" s="28">
        <v>3000</v>
      </c>
      <c r="F106" s="25"/>
      <c r="G106" s="25"/>
      <c r="H106" s="25"/>
    </row>
    <row r="107" spans="1:8" ht="28.5" customHeight="1">
      <c r="A107" s="153">
        <v>921</v>
      </c>
      <c r="B107" s="49"/>
      <c r="C107" s="47"/>
      <c r="D107" s="30" t="s">
        <v>199</v>
      </c>
      <c r="E107" s="27">
        <f>E108+E110</f>
        <v>10000</v>
      </c>
      <c r="F107" s="27">
        <f>F108+F110</f>
        <v>10000</v>
      </c>
      <c r="G107" s="27">
        <f>G108+G110</f>
        <v>2427</v>
      </c>
      <c r="H107" s="27">
        <f t="shared" si="4"/>
        <v>24.27</v>
      </c>
    </row>
    <row r="108" spans="1:8" ht="28.5">
      <c r="A108" s="154"/>
      <c r="B108" s="156">
        <v>92109</v>
      </c>
      <c r="C108" s="47"/>
      <c r="D108" s="5" t="s">
        <v>200</v>
      </c>
      <c r="E108" s="25">
        <f>E109</f>
        <v>6200</v>
      </c>
      <c r="F108" s="25">
        <f>SUM(F109)</f>
        <v>6200</v>
      </c>
      <c r="G108" s="25">
        <f>SUM(G109)</f>
        <v>0</v>
      </c>
      <c r="H108" s="25">
        <f t="shared" si="4"/>
        <v>0</v>
      </c>
    </row>
    <row r="109" spans="1:8" ht="28.5">
      <c r="A109" s="154"/>
      <c r="B109" s="146"/>
      <c r="C109" s="50">
        <v>4170</v>
      </c>
      <c r="D109" s="24" t="s">
        <v>152</v>
      </c>
      <c r="E109" s="28">
        <v>6200</v>
      </c>
      <c r="F109" s="28">
        <v>6200</v>
      </c>
      <c r="G109" s="28">
        <v>0</v>
      </c>
      <c r="H109" s="28">
        <f t="shared" si="4"/>
        <v>0</v>
      </c>
    </row>
    <row r="110" spans="1:8" ht="14.25">
      <c r="A110" s="154"/>
      <c r="B110" s="156">
        <v>92195</v>
      </c>
      <c r="C110" s="47"/>
      <c r="D110" s="5" t="s">
        <v>201</v>
      </c>
      <c r="E110" s="25">
        <f>E111</f>
        <v>3800</v>
      </c>
      <c r="F110" s="25">
        <f>SUM(F111)</f>
        <v>3800</v>
      </c>
      <c r="G110" s="25">
        <f>SUM(G111)</f>
        <v>2427</v>
      </c>
      <c r="H110" s="25">
        <f t="shared" si="4"/>
        <v>63.868421052631575</v>
      </c>
    </row>
    <row r="111" spans="1:8" ht="28.5">
      <c r="A111" s="155"/>
      <c r="B111" s="146"/>
      <c r="C111" s="50">
        <v>4170</v>
      </c>
      <c r="D111" s="24" t="s">
        <v>152</v>
      </c>
      <c r="E111" s="28">
        <v>3800</v>
      </c>
      <c r="F111" s="28">
        <v>3800</v>
      </c>
      <c r="G111" s="28">
        <v>2427</v>
      </c>
      <c r="H111" s="28">
        <f t="shared" si="4"/>
        <v>63.868421052631575</v>
      </c>
    </row>
    <row r="112" spans="1:8" ht="42.75" customHeight="1">
      <c r="A112" s="51"/>
      <c r="B112" s="71" t="s">
        <v>202</v>
      </c>
      <c r="C112" s="163" t="s">
        <v>205</v>
      </c>
      <c r="D112" s="164"/>
      <c r="E112" s="27">
        <f>E113+E119+E131+E140+E144+E156+E162+E185+E193+E208+E211+E214+E285+E291+E320+E329+E344+E354</f>
        <v>2045380</v>
      </c>
      <c r="F112" s="27">
        <f>F113+F119+F131+F140+F144+F156+F162+F185+F193+F208+F211+F214+F285+F291+F320+F329+F344+F354</f>
        <v>2204868.35</v>
      </c>
      <c r="G112" s="27">
        <f>G113+G119+G131+G140+G144+G156+G162+G185+G193+G208+G211+G214+G285+G291+G320+G329+G344+G354</f>
        <v>1358766.19</v>
      </c>
      <c r="H112" s="81">
        <f t="shared" si="4"/>
        <v>61.625728810520584</v>
      </c>
    </row>
    <row r="113" spans="1:8" ht="15">
      <c r="A113" s="126" t="s">
        <v>92</v>
      </c>
      <c r="B113" s="44"/>
      <c r="C113" s="40"/>
      <c r="D113" s="54" t="s">
        <v>206</v>
      </c>
      <c r="E113" s="27">
        <f>E114+E116</f>
        <v>2000</v>
      </c>
      <c r="F113" s="27">
        <f>F114+F116</f>
        <v>20352.35</v>
      </c>
      <c r="G113" s="27">
        <f>G114+G116</f>
        <v>18861.23</v>
      </c>
      <c r="H113" s="27">
        <f t="shared" si="4"/>
        <v>92.67347505324939</v>
      </c>
    </row>
    <row r="114" spans="1:8" ht="14.25" customHeight="1">
      <c r="A114" s="127"/>
      <c r="B114" s="131" t="s">
        <v>208</v>
      </c>
      <c r="C114" s="40"/>
      <c r="D114" s="53" t="s">
        <v>207</v>
      </c>
      <c r="E114" s="25">
        <f>E115</f>
        <v>2000</v>
      </c>
      <c r="F114" s="25">
        <f>SUM(F115)</f>
        <v>2000</v>
      </c>
      <c r="G114" s="25">
        <f>SUM(G115)</f>
        <v>508.88</v>
      </c>
      <c r="H114" s="25">
        <f aca="true" t="shared" si="5" ref="H114:H196">G114/F114*100</f>
        <v>25.444</v>
      </c>
    </row>
    <row r="115" spans="1:8" ht="57">
      <c r="A115" s="127"/>
      <c r="B115" s="137"/>
      <c r="C115" s="42" t="s">
        <v>209</v>
      </c>
      <c r="D115" s="55" t="s">
        <v>210</v>
      </c>
      <c r="E115" s="28">
        <v>2000</v>
      </c>
      <c r="F115" s="28">
        <v>2000</v>
      </c>
      <c r="G115" s="28">
        <v>508.88</v>
      </c>
      <c r="H115" s="28">
        <f t="shared" si="5"/>
        <v>25.444</v>
      </c>
    </row>
    <row r="116" spans="1:8" ht="15" customHeight="1">
      <c r="A116" s="127"/>
      <c r="B116" s="131" t="s">
        <v>93</v>
      </c>
      <c r="C116" s="37"/>
      <c r="D116" s="56" t="s">
        <v>201</v>
      </c>
      <c r="E116" s="29">
        <f>SUM(E117:E118)</f>
        <v>0</v>
      </c>
      <c r="F116" s="29">
        <f>SUM(F117:F118)</f>
        <v>18352.35</v>
      </c>
      <c r="G116" s="29">
        <f>SUM(G117:G118)</f>
        <v>18352.35</v>
      </c>
      <c r="H116" s="29">
        <f t="shared" si="5"/>
        <v>100</v>
      </c>
    </row>
    <row r="117" spans="1:8" ht="15" customHeight="1">
      <c r="A117" s="127"/>
      <c r="B117" s="136"/>
      <c r="C117" s="37" t="s">
        <v>212</v>
      </c>
      <c r="D117" s="55" t="s">
        <v>215</v>
      </c>
      <c r="E117" s="28"/>
      <c r="F117" s="28">
        <v>359.85</v>
      </c>
      <c r="G117" s="28">
        <v>359.85</v>
      </c>
      <c r="H117" s="28"/>
    </row>
    <row r="118" spans="1:8" ht="15" customHeight="1">
      <c r="A118" s="128"/>
      <c r="B118" s="137"/>
      <c r="C118" s="37" t="s">
        <v>213</v>
      </c>
      <c r="D118" s="55" t="s">
        <v>216</v>
      </c>
      <c r="E118" s="28"/>
      <c r="F118" s="28">
        <v>17992.5</v>
      </c>
      <c r="G118" s="28">
        <v>17992.5</v>
      </c>
      <c r="H118" s="28"/>
    </row>
    <row r="119" spans="1:8" ht="39" customHeight="1">
      <c r="A119" s="126" t="s">
        <v>123</v>
      </c>
      <c r="B119" s="44"/>
      <c r="C119" s="40"/>
      <c r="D119" s="54" t="s">
        <v>131</v>
      </c>
      <c r="E119" s="27">
        <f>E120+E124</f>
        <v>113000</v>
      </c>
      <c r="F119" s="27">
        <f>F120+F124</f>
        <v>118000</v>
      </c>
      <c r="G119" s="27">
        <f>G120+G124</f>
        <v>68102.70999999999</v>
      </c>
      <c r="H119" s="27">
        <f t="shared" si="5"/>
        <v>57.71416101694915</v>
      </c>
    </row>
    <row r="120" spans="1:8" ht="14.25">
      <c r="A120" s="134"/>
      <c r="B120" s="131" t="s">
        <v>132</v>
      </c>
      <c r="C120" s="40"/>
      <c r="D120" s="53" t="s">
        <v>136</v>
      </c>
      <c r="E120" s="25">
        <f>SUM(E121:E123)</f>
        <v>36000</v>
      </c>
      <c r="F120" s="25">
        <f>SUM(F121:F123)</f>
        <v>41000</v>
      </c>
      <c r="G120" s="25">
        <f>SUM(G121:G123)</f>
        <v>27204.18</v>
      </c>
      <c r="H120" s="25">
        <f t="shared" si="5"/>
        <v>66.35165853658536</v>
      </c>
    </row>
    <row r="121" spans="1:8" ht="28.5">
      <c r="A121" s="134"/>
      <c r="B121" s="136"/>
      <c r="C121" s="42" t="s">
        <v>211</v>
      </c>
      <c r="D121" s="55" t="s">
        <v>214</v>
      </c>
      <c r="E121" s="28">
        <v>21000</v>
      </c>
      <c r="F121" s="28">
        <v>28000</v>
      </c>
      <c r="G121" s="28">
        <v>25529.74</v>
      </c>
      <c r="H121" s="28">
        <f t="shared" si="5"/>
        <v>91.17764285714286</v>
      </c>
    </row>
    <row r="122" spans="1:8" ht="14.25">
      <c r="A122" s="134"/>
      <c r="B122" s="136"/>
      <c r="C122" s="42" t="s">
        <v>212</v>
      </c>
      <c r="D122" s="55" t="s">
        <v>215</v>
      </c>
      <c r="E122" s="28">
        <v>13000</v>
      </c>
      <c r="F122" s="28">
        <v>11000</v>
      </c>
      <c r="G122" s="28">
        <v>666.44</v>
      </c>
      <c r="H122" s="28">
        <f t="shared" si="5"/>
        <v>6.058545454545455</v>
      </c>
    </row>
    <row r="123" spans="1:8" ht="14.25">
      <c r="A123" s="134"/>
      <c r="B123" s="137"/>
      <c r="C123" s="42" t="s">
        <v>213</v>
      </c>
      <c r="D123" s="55" t="s">
        <v>216</v>
      </c>
      <c r="E123" s="28">
        <v>2000</v>
      </c>
      <c r="F123" s="28">
        <v>2000</v>
      </c>
      <c r="G123" s="28">
        <v>1008</v>
      </c>
      <c r="H123" s="28">
        <f t="shared" si="5"/>
        <v>50.4</v>
      </c>
    </row>
    <row r="124" spans="1:8" ht="14.25">
      <c r="A124" s="134"/>
      <c r="B124" s="131" t="s">
        <v>217</v>
      </c>
      <c r="C124" s="40"/>
      <c r="D124" s="53" t="s">
        <v>218</v>
      </c>
      <c r="E124" s="25">
        <f>SUM(E125:E130)</f>
        <v>77000</v>
      </c>
      <c r="F124" s="25">
        <f>SUM(F125:F130)</f>
        <v>77000</v>
      </c>
      <c r="G124" s="25">
        <f>SUM(G125:G130)</f>
        <v>40898.53</v>
      </c>
      <c r="H124" s="25">
        <f t="shared" si="5"/>
        <v>53.11497402597403</v>
      </c>
    </row>
    <row r="125" spans="1:8" ht="28.5">
      <c r="A125" s="134"/>
      <c r="B125" s="136"/>
      <c r="C125" s="42" t="s">
        <v>211</v>
      </c>
      <c r="D125" s="55" t="s">
        <v>214</v>
      </c>
      <c r="E125" s="28">
        <v>4500</v>
      </c>
      <c r="F125" s="28">
        <v>4500</v>
      </c>
      <c r="G125" s="28">
        <v>2314.07</v>
      </c>
      <c r="H125" s="28">
        <f aca="true" t="shared" si="6" ref="H125:H130">G125/F125*100</f>
        <v>51.42377777777778</v>
      </c>
    </row>
    <row r="126" spans="1:8" ht="14.25">
      <c r="A126" s="134"/>
      <c r="B126" s="136"/>
      <c r="C126" s="42" t="s">
        <v>219</v>
      </c>
      <c r="D126" s="55" t="s">
        <v>220</v>
      </c>
      <c r="E126" s="28">
        <v>45000</v>
      </c>
      <c r="F126" s="28">
        <v>45000</v>
      </c>
      <c r="G126" s="28">
        <v>23880.11</v>
      </c>
      <c r="H126" s="28">
        <f t="shared" si="6"/>
        <v>53.06691111111112</v>
      </c>
    </row>
    <row r="127" spans="1:8" ht="14.25">
      <c r="A127" s="134"/>
      <c r="B127" s="136"/>
      <c r="C127" s="42" t="s">
        <v>212</v>
      </c>
      <c r="D127" s="55" t="s">
        <v>215</v>
      </c>
      <c r="E127" s="28">
        <v>2000</v>
      </c>
      <c r="F127" s="28">
        <v>2000</v>
      </c>
      <c r="G127" s="28">
        <v>73.62</v>
      </c>
      <c r="H127" s="28">
        <f t="shared" si="6"/>
        <v>3.681</v>
      </c>
    </row>
    <row r="128" spans="1:8" ht="57">
      <c r="A128" s="134"/>
      <c r="B128" s="136"/>
      <c r="C128" s="42" t="s">
        <v>221</v>
      </c>
      <c r="D128" s="55" t="s">
        <v>223</v>
      </c>
      <c r="E128" s="28">
        <v>500</v>
      </c>
      <c r="F128" s="28">
        <v>500</v>
      </c>
      <c r="G128" s="28">
        <v>217.7</v>
      </c>
      <c r="H128" s="28">
        <f t="shared" si="6"/>
        <v>43.53999999999999</v>
      </c>
    </row>
    <row r="129" spans="1:8" ht="42.75">
      <c r="A129" s="134"/>
      <c r="B129" s="136"/>
      <c r="C129" s="42" t="s">
        <v>222</v>
      </c>
      <c r="D129" s="55" t="s">
        <v>224</v>
      </c>
      <c r="E129" s="28">
        <v>6000</v>
      </c>
      <c r="F129" s="28">
        <v>6000</v>
      </c>
      <c r="G129" s="28">
        <v>3817.03</v>
      </c>
      <c r="H129" s="28">
        <f t="shared" si="6"/>
        <v>63.61716666666667</v>
      </c>
    </row>
    <row r="130" spans="1:8" ht="14.25">
      <c r="A130" s="135"/>
      <c r="B130" s="137"/>
      <c r="C130" s="42" t="s">
        <v>213</v>
      </c>
      <c r="D130" s="55" t="s">
        <v>216</v>
      </c>
      <c r="E130" s="28">
        <v>19000</v>
      </c>
      <c r="F130" s="28">
        <v>19000</v>
      </c>
      <c r="G130" s="28">
        <v>10596</v>
      </c>
      <c r="H130" s="28">
        <f t="shared" si="6"/>
        <v>55.76842105263158</v>
      </c>
    </row>
    <row r="131" spans="1:8" ht="15">
      <c r="A131" s="126" t="s">
        <v>112</v>
      </c>
      <c r="B131" s="44"/>
      <c r="C131" s="40"/>
      <c r="D131" s="54" t="s">
        <v>225</v>
      </c>
      <c r="E131" s="27">
        <f>E132+E134+E136</f>
        <v>232050</v>
      </c>
      <c r="F131" s="27">
        <f>F132+F134+F136</f>
        <v>313550</v>
      </c>
      <c r="G131" s="27">
        <f>G132+G134+G136</f>
        <v>311306.12</v>
      </c>
      <c r="H131" s="27">
        <f t="shared" si="5"/>
        <v>99.28436294051986</v>
      </c>
    </row>
    <row r="132" spans="1:8" ht="28.5">
      <c r="A132" s="127"/>
      <c r="B132" s="131" t="s">
        <v>331</v>
      </c>
      <c r="C132" s="40"/>
      <c r="D132" s="56" t="s">
        <v>332</v>
      </c>
      <c r="E132" s="29">
        <f>E133</f>
        <v>0</v>
      </c>
      <c r="F132" s="29">
        <f>F133</f>
        <v>14000</v>
      </c>
      <c r="G132" s="29">
        <f>G133</f>
        <v>13974.67</v>
      </c>
      <c r="H132" s="29">
        <f t="shared" si="5"/>
        <v>99.81907142857142</v>
      </c>
    </row>
    <row r="133" spans="1:8" ht="14.25">
      <c r="A133" s="127"/>
      <c r="B133" s="137"/>
      <c r="C133" s="42" t="s">
        <v>212</v>
      </c>
      <c r="D133" s="55" t="s">
        <v>215</v>
      </c>
      <c r="E133" s="28"/>
      <c r="F133" s="28">
        <v>14000</v>
      </c>
      <c r="G133" s="28">
        <v>13974.67</v>
      </c>
      <c r="H133" s="28">
        <f>G133/F133*100</f>
        <v>99.81907142857142</v>
      </c>
    </row>
    <row r="134" spans="1:8" ht="14.25" customHeight="1">
      <c r="A134" s="134"/>
      <c r="B134" s="131" t="s">
        <v>113</v>
      </c>
      <c r="C134" s="35"/>
      <c r="D134" s="56" t="s">
        <v>227</v>
      </c>
      <c r="E134" s="25">
        <f>E135</f>
        <v>102900</v>
      </c>
      <c r="F134" s="25">
        <f>F135</f>
        <v>102900</v>
      </c>
      <c r="G134" s="25">
        <f>G135</f>
        <v>102900</v>
      </c>
      <c r="H134" s="25">
        <f t="shared" si="5"/>
        <v>100</v>
      </c>
    </row>
    <row r="135" spans="1:8" ht="14.25">
      <c r="A135" s="134"/>
      <c r="B135" s="137"/>
      <c r="C135" s="42" t="s">
        <v>212</v>
      </c>
      <c r="D135" s="55" t="s">
        <v>215</v>
      </c>
      <c r="E135" s="28">
        <v>102900</v>
      </c>
      <c r="F135" s="28">
        <v>102900</v>
      </c>
      <c r="G135" s="28">
        <v>102900</v>
      </c>
      <c r="H135" s="28">
        <f t="shared" si="5"/>
        <v>100</v>
      </c>
    </row>
    <row r="136" spans="1:8" ht="14.25">
      <c r="A136" s="134"/>
      <c r="B136" s="131" t="s">
        <v>226</v>
      </c>
      <c r="C136" s="40"/>
      <c r="D136" s="53" t="s">
        <v>228</v>
      </c>
      <c r="E136" s="25">
        <f>SUM(E137:E139)</f>
        <v>129150</v>
      </c>
      <c r="F136" s="25">
        <f>SUM(F137:F139)</f>
        <v>196650</v>
      </c>
      <c r="G136" s="25">
        <f>SUM(G137:G139)</f>
        <v>194431.45</v>
      </c>
      <c r="H136" s="25">
        <f t="shared" si="5"/>
        <v>98.87182812102722</v>
      </c>
    </row>
    <row r="137" spans="1:8" ht="14.25" customHeight="1">
      <c r="A137" s="134"/>
      <c r="B137" s="136"/>
      <c r="C137" s="42" t="s">
        <v>211</v>
      </c>
      <c r="D137" s="55" t="s">
        <v>214</v>
      </c>
      <c r="E137" s="28">
        <v>2000</v>
      </c>
      <c r="F137" s="28">
        <v>2000</v>
      </c>
      <c r="G137" s="28">
        <v>0</v>
      </c>
      <c r="H137" s="28">
        <f t="shared" si="5"/>
        <v>0</v>
      </c>
    </row>
    <row r="138" spans="1:8" ht="14.25" customHeight="1">
      <c r="A138" s="134"/>
      <c r="B138" s="136"/>
      <c r="C138" s="42" t="s">
        <v>229</v>
      </c>
      <c r="D138" s="55" t="s">
        <v>230</v>
      </c>
      <c r="E138" s="28"/>
      <c r="F138" s="28">
        <v>60610</v>
      </c>
      <c r="G138" s="28">
        <v>60610</v>
      </c>
      <c r="H138" s="28">
        <f t="shared" si="5"/>
        <v>100</v>
      </c>
    </row>
    <row r="139" spans="1:8" ht="14.25">
      <c r="A139" s="135"/>
      <c r="B139" s="137"/>
      <c r="C139" s="42" t="s">
        <v>212</v>
      </c>
      <c r="D139" s="55" t="s">
        <v>215</v>
      </c>
      <c r="E139" s="28">
        <v>127150</v>
      </c>
      <c r="F139" s="28">
        <v>134040</v>
      </c>
      <c r="G139" s="28">
        <v>133821.45</v>
      </c>
      <c r="H139" s="28">
        <f t="shared" si="5"/>
        <v>99.83695165622203</v>
      </c>
    </row>
    <row r="140" spans="1:8" ht="15">
      <c r="A140" s="126" t="s">
        <v>231</v>
      </c>
      <c r="B140" s="44"/>
      <c r="C140" s="37"/>
      <c r="D140" s="54" t="s">
        <v>232</v>
      </c>
      <c r="E140" s="27">
        <f>E141</f>
        <v>5912</v>
      </c>
      <c r="F140" s="27">
        <f>F141</f>
        <v>5912</v>
      </c>
      <c r="G140" s="27">
        <f>G141</f>
        <v>0</v>
      </c>
      <c r="H140" s="27">
        <f t="shared" si="5"/>
        <v>0</v>
      </c>
    </row>
    <row r="141" spans="1:8" ht="14.25">
      <c r="A141" s="134"/>
      <c r="B141" s="131" t="s">
        <v>233</v>
      </c>
      <c r="C141" s="40"/>
      <c r="D141" s="53" t="s">
        <v>201</v>
      </c>
      <c r="E141" s="25">
        <f>SUM(E142:E143)</f>
        <v>5912</v>
      </c>
      <c r="F141" s="25">
        <f>SUM(F142:F143)</f>
        <v>5912</v>
      </c>
      <c r="G141" s="25">
        <f>SUM(G142:G143)</f>
        <v>0</v>
      </c>
      <c r="H141" s="25">
        <f t="shared" si="5"/>
        <v>0</v>
      </c>
    </row>
    <row r="142" spans="1:8" ht="28.5">
      <c r="A142" s="134"/>
      <c r="B142" s="136"/>
      <c r="C142" s="42" t="s">
        <v>211</v>
      </c>
      <c r="D142" s="55" t="s">
        <v>214</v>
      </c>
      <c r="E142" s="28">
        <v>4212</v>
      </c>
      <c r="F142" s="28">
        <v>4212</v>
      </c>
      <c r="G142" s="28">
        <v>0</v>
      </c>
      <c r="H142" s="28">
        <f t="shared" si="5"/>
        <v>0</v>
      </c>
    </row>
    <row r="143" spans="1:8" ht="14.25">
      <c r="A143" s="135"/>
      <c r="B143" s="137"/>
      <c r="C143" s="42" t="s">
        <v>212</v>
      </c>
      <c r="D143" s="55" t="s">
        <v>215</v>
      </c>
      <c r="E143" s="28">
        <v>1700</v>
      </c>
      <c r="F143" s="28">
        <v>1700</v>
      </c>
      <c r="G143" s="28">
        <v>0</v>
      </c>
      <c r="H143" s="28">
        <f t="shared" si="5"/>
        <v>0</v>
      </c>
    </row>
    <row r="144" spans="1:8" ht="28.5" customHeight="1">
      <c r="A144" s="126" t="s">
        <v>234</v>
      </c>
      <c r="B144" s="44"/>
      <c r="C144" s="40"/>
      <c r="D144" s="54" t="s">
        <v>243</v>
      </c>
      <c r="E144" s="27">
        <f>E145+E148</f>
        <v>272200</v>
      </c>
      <c r="F144" s="27">
        <f>F145+F148</f>
        <v>272200</v>
      </c>
      <c r="G144" s="27">
        <f>G145+G148</f>
        <v>222603.27000000002</v>
      </c>
      <c r="H144" s="27">
        <f t="shared" si="5"/>
        <v>81.77930565760471</v>
      </c>
    </row>
    <row r="145" spans="1:8" ht="28.5">
      <c r="A145" s="127"/>
      <c r="B145" s="131" t="s">
        <v>242</v>
      </c>
      <c r="C145" s="40"/>
      <c r="D145" s="53" t="s">
        <v>244</v>
      </c>
      <c r="E145" s="25">
        <f>SUM(E146:E147)</f>
        <v>50700</v>
      </c>
      <c r="F145" s="25">
        <f>SUM(F146:F147)</f>
        <v>50700</v>
      </c>
      <c r="G145" s="25">
        <f>SUM(G146:G147)</f>
        <v>44379.08</v>
      </c>
      <c r="H145" s="25">
        <f t="shared" si="5"/>
        <v>87.53270216962525</v>
      </c>
    </row>
    <row r="146" spans="1:8" ht="14.25" customHeight="1">
      <c r="A146" s="127"/>
      <c r="B146" s="136"/>
      <c r="C146" s="42" t="s">
        <v>212</v>
      </c>
      <c r="D146" s="55" t="s">
        <v>215</v>
      </c>
      <c r="E146" s="28">
        <v>50000</v>
      </c>
      <c r="F146" s="28">
        <v>49997</v>
      </c>
      <c r="G146" s="28">
        <v>43676.44</v>
      </c>
      <c r="H146" s="28">
        <f t="shared" si="5"/>
        <v>87.35812148728924</v>
      </c>
    </row>
    <row r="147" spans="1:8" ht="42.75">
      <c r="A147" s="127"/>
      <c r="B147" s="137"/>
      <c r="C147" s="42" t="s">
        <v>236</v>
      </c>
      <c r="D147" s="55" t="s">
        <v>241</v>
      </c>
      <c r="E147" s="28">
        <v>700</v>
      </c>
      <c r="F147" s="28">
        <v>703</v>
      </c>
      <c r="G147" s="28">
        <v>702.64</v>
      </c>
      <c r="H147" s="28">
        <f t="shared" si="5"/>
        <v>99.94879089615931</v>
      </c>
    </row>
    <row r="148" spans="1:8" ht="14.25">
      <c r="A148" s="127"/>
      <c r="B148" s="131" t="s">
        <v>245</v>
      </c>
      <c r="C148" s="40"/>
      <c r="D148" s="53" t="s">
        <v>201</v>
      </c>
      <c r="E148" s="25">
        <f>SUM(E149:E155)</f>
        <v>221500</v>
      </c>
      <c r="F148" s="25">
        <f>SUM(F149:F155)</f>
        <v>221500</v>
      </c>
      <c r="G148" s="25">
        <f>SUM(G149:G155)</f>
        <v>178224.19</v>
      </c>
      <c r="H148" s="25">
        <f t="shared" si="5"/>
        <v>80.46238826185102</v>
      </c>
    </row>
    <row r="149" spans="1:8" ht="28.5">
      <c r="A149" s="127"/>
      <c r="B149" s="136"/>
      <c r="C149" s="42" t="s">
        <v>211</v>
      </c>
      <c r="D149" s="55" t="s">
        <v>214</v>
      </c>
      <c r="E149" s="28">
        <v>80000</v>
      </c>
      <c r="F149" s="28">
        <v>40000</v>
      </c>
      <c r="G149" s="28">
        <v>22290.15</v>
      </c>
      <c r="H149" s="28">
        <f t="shared" si="5"/>
        <v>55.725375</v>
      </c>
    </row>
    <row r="150" spans="1:8" ht="14.25">
      <c r="A150" s="127"/>
      <c r="B150" s="136"/>
      <c r="C150" s="42" t="s">
        <v>219</v>
      </c>
      <c r="D150" s="55" t="s">
        <v>220</v>
      </c>
      <c r="E150" s="28">
        <v>24800</v>
      </c>
      <c r="F150" s="28">
        <v>24800</v>
      </c>
      <c r="G150" s="28">
        <v>15881.01</v>
      </c>
      <c r="H150" s="28">
        <f t="shared" si="5"/>
        <v>64.03633064516129</v>
      </c>
    </row>
    <row r="151" spans="1:8" ht="14.25">
      <c r="A151" s="127"/>
      <c r="B151" s="136"/>
      <c r="C151" s="42" t="s">
        <v>212</v>
      </c>
      <c r="D151" s="55" t="s">
        <v>215</v>
      </c>
      <c r="E151" s="28">
        <v>110000</v>
      </c>
      <c r="F151" s="28">
        <v>145000</v>
      </c>
      <c r="G151" s="28">
        <v>134716.38</v>
      </c>
      <c r="H151" s="28">
        <f t="shared" si="5"/>
        <v>92.90784827586207</v>
      </c>
    </row>
    <row r="152" spans="1:8" ht="14.25">
      <c r="A152" s="127"/>
      <c r="B152" s="136"/>
      <c r="C152" s="42" t="s">
        <v>213</v>
      </c>
      <c r="D152" s="55" t="s">
        <v>216</v>
      </c>
      <c r="E152" s="28">
        <v>4600</v>
      </c>
      <c r="F152" s="28">
        <v>4600</v>
      </c>
      <c r="G152" s="28">
        <v>301</v>
      </c>
      <c r="H152" s="28">
        <f t="shared" si="5"/>
        <v>6.5434782608695645</v>
      </c>
    </row>
    <row r="153" spans="1:8" ht="42.75">
      <c r="A153" s="127"/>
      <c r="B153" s="136"/>
      <c r="C153" s="42" t="s">
        <v>236</v>
      </c>
      <c r="D153" s="55" t="s">
        <v>241</v>
      </c>
      <c r="E153" s="28">
        <v>1100</v>
      </c>
      <c r="F153" s="28">
        <v>1100</v>
      </c>
      <c r="G153" s="28">
        <v>0</v>
      </c>
      <c r="H153" s="28">
        <f t="shared" si="5"/>
        <v>0</v>
      </c>
    </row>
    <row r="154" spans="1:8" ht="42.75">
      <c r="A154" s="127"/>
      <c r="B154" s="136"/>
      <c r="C154" s="42" t="s">
        <v>237</v>
      </c>
      <c r="D154" s="55" t="s">
        <v>238</v>
      </c>
      <c r="E154" s="28"/>
      <c r="F154" s="28">
        <v>3900</v>
      </c>
      <c r="G154" s="28">
        <v>3900</v>
      </c>
      <c r="H154" s="28">
        <f t="shared" si="5"/>
        <v>100</v>
      </c>
    </row>
    <row r="155" spans="1:8" ht="42.75">
      <c r="A155" s="128"/>
      <c r="B155" s="137"/>
      <c r="C155" s="42" t="s">
        <v>239</v>
      </c>
      <c r="D155" s="55" t="s">
        <v>240</v>
      </c>
      <c r="E155" s="28">
        <v>1000</v>
      </c>
      <c r="F155" s="28">
        <v>2100</v>
      </c>
      <c r="G155" s="28">
        <v>1135.65</v>
      </c>
      <c r="H155" s="28">
        <f t="shared" si="5"/>
        <v>54.07857142857143</v>
      </c>
    </row>
    <row r="156" spans="1:8" ht="15">
      <c r="A156" s="126" t="s">
        <v>246</v>
      </c>
      <c r="B156" s="44"/>
      <c r="C156" s="40"/>
      <c r="D156" s="54" t="s">
        <v>235</v>
      </c>
      <c r="E156" s="27">
        <f>E157+E159</f>
        <v>31945</v>
      </c>
      <c r="F156" s="27">
        <f>F157+F159</f>
        <v>31945</v>
      </c>
      <c r="G156" s="27">
        <f>G157+G159</f>
        <v>12896.54</v>
      </c>
      <c r="H156" s="27">
        <f t="shared" si="5"/>
        <v>40.37107528564721</v>
      </c>
    </row>
    <row r="157" spans="1:8" ht="28.5">
      <c r="A157" s="134"/>
      <c r="B157" s="131" t="s">
        <v>247</v>
      </c>
      <c r="C157" s="40"/>
      <c r="D157" s="53" t="s">
        <v>248</v>
      </c>
      <c r="E157" s="25">
        <f>E158</f>
        <v>30420</v>
      </c>
      <c r="F157" s="25">
        <f>F158</f>
        <v>30420</v>
      </c>
      <c r="G157" s="25">
        <f>G158</f>
        <v>11920.08</v>
      </c>
      <c r="H157" s="25">
        <f t="shared" si="5"/>
        <v>39.18500986193294</v>
      </c>
    </row>
    <row r="158" spans="1:8" ht="14.25">
      <c r="A158" s="134"/>
      <c r="B158" s="137"/>
      <c r="C158" s="42" t="s">
        <v>212</v>
      </c>
      <c r="D158" s="55" t="s">
        <v>215</v>
      </c>
      <c r="E158" s="28">
        <v>30420</v>
      </c>
      <c r="F158" s="28">
        <v>30420</v>
      </c>
      <c r="G158" s="28">
        <v>11920.08</v>
      </c>
      <c r="H158" s="28">
        <f t="shared" si="5"/>
        <v>39.18500986193294</v>
      </c>
    </row>
    <row r="159" spans="1:8" ht="14.25">
      <c r="A159" s="134"/>
      <c r="B159" s="131" t="s">
        <v>249</v>
      </c>
      <c r="C159" s="40"/>
      <c r="D159" s="53" t="s">
        <v>250</v>
      </c>
      <c r="E159" s="25">
        <f>SUM(E160:E161)</f>
        <v>1525</v>
      </c>
      <c r="F159" s="25">
        <f>SUM(F160:F161)</f>
        <v>1525</v>
      </c>
      <c r="G159" s="25">
        <f>SUM(G160:G161)</f>
        <v>976.46</v>
      </c>
      <c r="H159" s="25">
        <f t="shared" si="5"/>
        <v>64.03016393442623</v>
      </c>
    </row>
    <row r="160" spans="1:8" ht="28.5">
      <c r="A160" s="134"/>
      <c r="B160" s="136"/>
      <c r="C160" s="42" t="s">
        <v>211</v>
      </c>
      <c r="D160" s="55" t="s">
        <v>214</v>
      </c>
      <c r="E160" s="28">
        <v>1225</v>
      </c>
      <c r="F160" s="28">
        <v>1225</v>
      </c>
      <c r="G160" s="28">
        <v>800</v>
      </c>
      <c r="H160" s="28">
        <f t="shared" si="5"/>
        <v>65.3061224489796</v>
      </c>
    </row>
    <row r="161" spans="1:8" ht="14.25">
      <c r="A161" s="135"/>
      <c r="B161" s="137"/>
      <c r="C161" s="42" t="s">
        <v>219</v>
      </c>
      <c r="D161" s="55" t="s">
        <v>220</v>
      </c>
      <c r="E161" s="28">
        <v>300</v>
      </c>
      <c r="F161" s="28">
        <v>300</v>
      </c>
      <c r="G161" s="28">
        <v>176.46</v>
      </c>
      <c r="H161" s="28">
        <f t="shared" si="5"/>
        <v>58.82000000000001</v>
      </c>
    </row>
    <row r="162" spans="1:8" ht="15">
      <c r="A162" s="126" t="s">
        <v>96</v>
      </c>
      <c r="B162" s="44"/>
      <c r="C162" s="40"/>
      <c r="D162" s="54" t="s">
        <v>134</v>
      </c>
      <c r="E162" s="27">
        <f>E163+E165++E179+E182</f>
        <v>277482</v>
      </c>
      <c r="F162" s="27">
        <f>F163+F165++F179+F182</f>
        <v>274482</v>
      </c>
      <c r="G162" s="27">
        <f>G163+G165++G179+G182</f>
        <v>158961.49000000002</v>
      </c>
      <c r="H162" s="27">
        <f t="shared" si="5"/>
        <v>57.913265715056006</v>
      </c>
    </row>
    <row r="163" spans="1:8" ht="14.25" customHeight="1">
      <c r="A163" s="127"/>
      <c r="B163" s="131" t="s">
        <v>137</v>
      </c>
      <c r="C163" s="40"/>
      <c r="D163" s="53" t="s">
        <v>251</v>
      </c>
      <c r="E163" s="25">
        <f>E164</f>
        <v>1500</v>
      </c>
      <c r="F163" s="25">
        <f>F164</f>
        <v>1500</v>
      </c>
      <c r="G163" s="25">
        <f>G164</f>
        <v>276.05</v>
      </c>
      <c r="H163" s="25">
        <f t="shared" si="5"/>
        <v>18.403333333333336</v>
      </c>
    </row>
    <row r="164" spans="1:8" ht="28.5">
      <c r="A164" s="127"/>
      <c r="B164" s="137"/>
      <c r="C164" s="42" t="s">
        <v>211</v>
      </c>
      <c r="D164" s="55" t="s">
        <v>214</v>
      </c>
      <c r="E164" s="28">
        <v>1500</v>
      </c>
      <c r="F164" s="28">
        <v>1500</v>
      </c>
      <c r="G164" s="28">
        <v>276.05</v>
      </c>
      <c r="H164" s="28">
        <f t="shared" si="5"/>
        <v>18.403333333333336</v>
      </c>
    </row>
    <row r="165" spans="1:8" ht="14.25" customHeight="1">
      <c r="A165" s="127"/>
      <c r="B165" s="131" t="s">
        <v>196</v>
      </c>
      <c r="C165" s="40"/>
      <c r="D165" s="53" t="s">
        <v>252</v>
      </c>
      <c r="E165" s="25">
        <f>SUM(E166:E178)</f>
        <v>243000</v>
      </c>
      <c r="F165" s="25">
        <f>SUM(F166:F178)</f>
        <v>240000</v>
      </c>
      <c r="G165" s="25">
        <f>SUM(G166:G178)</f>
        <v>154411.33000000002</v>
      </c>
      <c r="H165" s="25">
        <f t="shared" si="5"/>
        <v>64.33805416666667</v>
      </c>
    </row>
    <row r="166" spans="1:8" ht="28.5">
      <c r="A166" s="127"/>
      <c r="B166" s="136"/>
      <c r="C166" s="42" t="s">
        <v>211</v>
      </c>
      <c r="D166" s="55" t="s">
        <v>214</v>
      </c>
      <c r="E166" s="28">
        <v>18000</v>
      </c>
      <c r="F166" s="28">
        <v>18000</v>
      </c>
      <c r="G166" s="28">
        <v>13323.44</v>
      </c>
      <c r="H166" s="28">
        <f>G166/F166*100</f>
        <v>74.01911111111112</v>
      </c>
    </row>
    <row r="167" spans="1:8" ht="42.75">
      <c r="A167" s="127"/>
      <c r="B167" s="136"/>
      <c r="C167" s="42" t="s">
        <v>255</v>
      </c>
      <c r="D167" s="55" t="s">
        <v>404</v>
      </c>
      <c r="E167" s="28">
        <v>4500</v>
      </c>
      <c r="F167" s="28">
        <v>6500</v>
      </c>
      <c r="G167" s="28">
        <v>5199.35</v>
      </c>
      <c r="H167" s="28">
        <f t="shared" si="5"/>
        <v>79.99000000000001</v>
      </c>
    </row>
    <row r="168" spans="1:8" ht="14.25" customHeight="1">
      <c r="A168" s="127"/>
      <c r="B168" s="136"/>
      <c r="C168" s="42" t="s">
        <v>219</v>
      </c>
      <c r="D168" s="55" t="s">
        <v>220</v>
      </c>
      <c r="E168" s="28">
        <v>25000</v>
      </c>
      <c r="F168" s="28">
        <v>25000</v>
      </c>
      <c r="G168" s="28">
        <v>14085.12</v>
      </c>
      <c r="H168" s="28">
        <f>G168/F168*100</f>
        <v>56.34048000000001</v>
      </c>
    </row>
    <row r="169" spans="1:8" ht="14.25" customHeight="1">
      <c r="A169" s="127"/>
      <c r="B169" s="136"/>
      <c r="C169" s="42" t="s">
        <v>258</v>
      </c>
      <c r="D169" s="55" t="s">
        <v>257</v>
      </c>
      <c r="E169" s="28">
        <v>3000</v>
      </c>
      <c r="F169" s="28">
        <v>3000</v>
      </c>
      <c r="G169" s="28">
        <v>1111.2</v>
      </c>
      <c r="H169" s="28">
        <f t="shared" si="5"/>
        <v>37.04</v>
      </c>
    </row>
    <row r="170" spans="1:8" ht="14.25" customHeight="1">
      <c r="A170" s="127"/>
      <c r="B170" s="136"/>
      <c r="C170" s="42" t="s">
        <v>212</v>
      </c>
      <c r="D170" s="55" t="s">
        <v>215</v>
      </c>
      <c r="E170" s="28">
        <v>85000</v>
      </c>
      <c r="F170" s="28">
        <v>80000</v>
      </c>
      <c r="G170" s="28">
        <v>51401.24</v>
      </c>
      <c r="H170" s="28">
        <f t="shared" si="5"/>
        <v>64.25155000000001</v>
      </c>
    </row>
    <row r="171" spans="1:8" ht="28.5">
      <c r="A171" s="127"/>
      <c r="B171" s="136"/>
      <c r="C171" s="42" t="s">
        <v>259</v>
      </c>
      <c r="D171" s="55" t="s">
        <v>405</v>
      </c>
      <c r="E171" s="28">
        <v>4120</v>
      </c>
      <c r="F171" s="28">
        <v>4120</v>
      </c>
      <c r="G171" s="28">
        <v>1284.88</v>
      </c>
      <c r="H171" s="28">
        <f t="shared" si="5"/>
        <v>31.186407766990293</v>
      </c>
    </row>
    <row r="172" spans="1:8" ht="57">
      <c r="A172" s="127"/>
      <c r="B172" s="136"/>
      <c r="C172" s="42" t="s">
        <v>261</v>
      </c>
      <c r="D172" s="55" t="s">
        <v>262</v>
      </c>
      <c r="E172" s="28">
        <v>5680</v>
      </c>
      <c r="F172" s="28">
        <v>5680</v>
      </c>
      <c r="G172" s="28">
        <v>2707.96</v>
      </c>
      <c r="H172" s="28">
        <f t="shared" si="5"/>
        <v>47.67535211267606</v>
      </c>
    </row>
    <row r="173" spans="1:8" ht="57">
      <c r="A173" s="127"/>
      <c r="B173" s="136"/>
      <c r="C173" s="42" t="s">
        <v>221</v>
      </c>
      <c r="D173" s="55" t="s">
        <v>223</v>
      </c>
      <c r="E173" s="28">
        <v>18000</v>
      </c>
      <c r="F173" s="28">
        <v>18000</v>
      </c>
      <c r="G173" s="28">
        <v>12243.75</v>
      </c>
      <c r="H173" s="28">
        <f t="shared" si="5"/>
        <v>68.02083333333333</v>
      </c>
    </row>
    <row r="174" spans="1:8" ht="14.25" customHeight="1">
      <c r="A174" s="127"/>
      <c r="B174" s="136"/>
      <c r="C174" s="42" t="s">
        <v>263</v>
      </c>
      <c r="D174" s="55" t="s">
        <v>264</v>
      </c>
      <c r="E174" s="28">
        <v>15000</v>
      </c>
      <c r="F174" s="28">
        <v>15000</v>
      </c>
      <c r="G174" s="28">
        <v>7216.92</v>
      </c>
      <c r="H174" s="28">
        <f t="shared" si="5"/>
        <v>48.1128</v>
      </c>
    </row>
    <row r="175" spans="1:8" ht="42.75">
      <c r="A175" s="127"/>
      <c r="B175" s="136"/>
      <c r="C175" s="42" t="s">
        <v>265</v>
      </c>
      <c r="D175" s="55" t="s">
        <v>266</v>
      </c>
      <c r="E175" s="28">
        <v>38200</v>
      </c>
      <c r="F175" s="28">
        <v>38200</v>
      </c>
      <c r="G175" s="28">
        <v>29300</v>
      </c>
      <c r="H175" s="28">
        <f t="shared" si="5"/>
        <v>76.70157068062828</v>
      </c>
    </row>
    <row r="176" spans="1:8" ht="42.75">
      <c r="A176" s="127"/>
      <c r="B176" s="136"/>
      <c r="C176" s="42" t="s">
        <v>267</v>
      </c>
      <c r="D176" s="55" t="s">
        <v>406</v>
      </c>
      <c r="E176" s="28">
        <v>7000</v>
      </c>
      <c r="F176" s="28">
        <v>7000</v>
      </c>
      <c r="G176" s="28">
        <v>1899</v>
      </c>
      <c r="H176" s="28">
        <f t="shared" si="5"/>
        <v>27.12857142857143</v>
      </c>
    </row>
    <row r="177" spans="1:8" ht="57">
      <c r="A177" s="127"/>
      <c r="B177" s="136"/>
      <c r="C177" s="42" t="s">
        <v>268</v>
      </c>
      <c r="D177" s="55" t="s">
        <v>271</v>
      </c>
      <c r="E177" s="28">
        <v>6000</v>
      </c>
      <c r="F177" s="28">
        <v>6000</v>
      </c>
      <c r="G177" s="28">
        <v>3365.83</v>
      </c>
      <c r="H177" s="28">
        <f t="shared" si="5"/>
        <v>56.097166666666666</v>
      </c>
    </row>
    <row r="178" spans="1:8" ht="42.75">
      <c r="A178" s="127"/>
      <c r="B178" s="137"/>
      <c r="C178" s="42" t="s">
        <v>269</v>
      </c>
      <c r="D178" s="55" t="s">
        <v>272</v>
      </c>
      <c r="E178" s="28">
        <v>13500</v>
      </c>
      <c r="F178" s="28">
        <v>13500</v>
      </c>
      <c r="G178" s="28">
        <v>11272.64</v>
      </c>
      <c r="H178" s="28">
        <f t="shared" si="5"/>
        <v>83.50103703703702</v>
      </c>
    </row>
    <row r="179" spans="1:8" ht="28.5">
      <c r="A179" s="127"/>
      <c r="B179" s="131" t="s">
        <v>273</v>
      </c>
      <c r="C179" s="40"/>
      <c r="D179" s="53" t="s">
        <v>274</v>
      </c>
      <c r="E179" s="25">
        <f>SUM(E180:E181)</f>
        <v>20000</v>
      </c>
      <c r="F179" s="25">
        <f>SUM(F180:F181)</f>
        <v>20000</v>
      </c>
      <c r="G179" s="25">
        <f>SUM(G180:G181)</f>
        <v>3652.13</v>
      </c>
      <c r="H179" s="25">
        <f>G179/F179*100</f>
        <v>18.260650000000002</v>
      </c>
    </row>
    <row r="180" spans="1:8" ht="28.5">
      <c r="A180" s="127"/>
      <c r="B180" s="136"/>
      <c r="C180" s="42" t="s">
        <v>211</v>
      </c>
      <c r="D180" s="55" t="s">
        <v>214</v>
      </c>
      <c r="E180" s="28">
        <v>2000</v>
      </c>
      <c r="F180" s="28">
        <v>2000</v>
      </c>
      <c r="G180" s="28">
        <v>954.53</v>
      </c>
      <c r="H180" s="28">
        <f t="shared" si="5"/>
        <v>47.7265</v>
      </c>
    </row>
    <row r="181" spans="1:8" ht="14.25">
      <c r="A181" s="127"/>
      <c r="B181" s="137"/>
      <c r="C181" s="42" t="s">
        <v>212</v>
      </c>
      <c r="D181" s="55" t="s">
        <v>215</v>
      </c>
      <c r="E181" s="28">
        <v>18000</v>
      </c>
      <c r="F181" s="28">
        <v>18000</v>
      </c>
      <c r="G181" s="28">
        <v>2697.6</v>
      </c>
      <c r="H181" s="28">
        <f t="shared" si="5"/>
        <v>14.986666666666665</v>
      </c>
    </row>
    <row r="182" spans="1:8" ht="14.25">
      <c r="A182" s="127"/>
      <c r="B182" s="131" t="s">
        <v>275</v>
      </c>
      <c r="C182" s="40"/>
      <c r="D182" s="53" t="s">
        <v>201</v>
      </c>
      <c r="E182" s="25">
        <f>SUM(E183:E184)</f>
        <v>12982</v>
      </c>
      <c r="F182" s="25">
        <f>SUM(F183:F184)</f>
        <v>12982</v>
      </c>
      <c r="G182" s="25">
        <f>SUM(G183:G184)</f>
        <v>621.98</v>
      </c>
      <c r="H182" s="25">
        <f t="shared" si="5"/>
        <v>4.7910953628100446</v>
      </c>
    </row>
    <row r="183" spans="1:8" ht="14.25">
      <c r="A183" s="127"/>
      <c r="B183" s="136"/>
      <c r="C183" s="42" t="s">
        <v>212</v>
      </c>
      <c r="D183" s="55" t="s">
        <v>215</v>
      </c>
      <c r="E183" s="28"/>
      <c r="F183" s="28">
        <v>200</v>
      </c>
      <c r="G183" s="28">
        <v>71.98</v>
      </c>
      <c r="H183" s="28">
        <f t="shared" si="5"/>
        <v>35.99</v>
      </c>
    </row>
    <row r="184" spans="1:8" ht="14.25">
      <c r="A184" s="128"/>
      <c r="B184" s="137"/>
      <c r="C184" s="42" t="s">
        <v>213</v>
      </c>
      <c r="D184" s="55" t="s">
        <v>216</v>
      </c>
      <c r="E184" s="28">
        <v>12982</v>
      </c>
      <c r="F184" s="28">
        <v>12782</v>
      </c>
      <c r="G184" s="28">
        <v>550</v>
      </c>
      <c r="H184" s="28">
        <f t="shared" si="5"/>
        <v>4.3029259896729775</v>
      </c>
    </row>
    <row r="185" spans="1:8" ht="48">
      <c r="A185" s="126" t="s">
        <v>99</v>
      </c>
      <c r="B185" s="44"/>
      <c r="C185" s="37"/>
      <c r="D185" s="30" t="s">
        <v>140</v>
      </c>
      <c r="E185" s="65"/>
      <c r="F185" s="27">
        <f>F186</f>
        <v>9354</v>
      </c>
      <c r="G185" s="27">
        <f>G186</f>
        <v>5553.46</v>
      </c>
      <c r="H185" s="27">
        <f t="shared" si="5"/>
        <v>59.36989523198631</v>
      </c>
    </row>
    <row r="186" spans="1:8" ht="15" customHeight="1">
      <c r="A186" s="127"/>
      <c r="B186" s="131" t="s">
        <v>102</v>
      </c>
      <c r="C186" s="37"/>
      <c r="D186" s="18" t="s">
        <v>111</v>
      </c>
      <c r="E186" s="28"/>
      <c r="F186" s="29">
        <f>SUM(F187:F192)</f>
        <v>9354</v>
      </c>
      <c r="G186" s="29">
        <f>SUM(G187:G192)</f>
        <v>5553.46</v>
      </c>
      <c r="H186" s="29">
        <f t="shared" si="5"/>
        <v>59.36989523198631</v>
      </c>
    </row>
    <row r="187" spans="1:8" ht="28.5">
      <c r="A187" s="127"/>
      <c r="B187" s="132"/>
      <c r="C187" s="42" t="s">
        <v>211</v>
      </c>
      <c r="D187" s="55" t="s">
        <v>214</v>
      </c>
      <c r="E187" s="28"/>
      <c r="F187" s="28">
        <v>7157</v>
      </c>
      <c r="G187" s="28">
        <v>4467.21</v>
      </c>
      <c r="H187" s="28">
        <f aca="true" t="shared" si="7" ref="H187:H192">G187/F187*100</f>
        <v>62.417353639793205</v>
      </c>
    </row>
    <row r="188" spans="1:8" ht="14.25">
      <c r="A188" s="127"/>
      <c r="B188" s="132"/>
      <c r="C188" s="42" t="s">
        <v>219</v>
      </c>
      <c r="D188" s="55" t="s">
        <v>220</v>
      </c>
      <c r="E188" s="28"/>
      <c r="F188" s="28">
        <v>290</v>
      </c>
      <c r="G188" s="28">
        <v>0</v>
      </c>
      <c r="H188" s="28">
        <f t="shared" si="7"/>
        <v>0</v>
      </c>
    </row>
    <row r="189" spans="1:8" ht="57">
      <c r="A189" s="127"/>
      <c r="B189" s="132"/>
      <c r="C189" s="42" t="s">
        <v>221</v>
      </c>
      <c r="D189" s="55" t="s">
        <v>223</v>
      </c>
      <c r="E189" s="28"/>
      <c r="F189" s="28">
        <v>390</v>
      </c>
      <c r="G189" s="28">
        <v>200</v>
      </c>
      <c r="H189" s="28">
        <f t="shared" si="7"/>
        <v>51.28205128205128</v>
      </c>
    </row>
    <row r="190" spans="1:8" ht="28.5">
      <c r="A190" s="127"/>
      <c r="B190" s="132"/>
      <c r="C190" s="42" t="s">
        <v>263</v>
      </c>
      <c r="D190" s="55" t="s">
        <v>264</v>
      </c>
      <c r="E190" s="28"/>
      <c r="F190" s="28">
        <v>1230</v>
      </c>
      <c r="G190" s="28">
        <v>650.25</v>
      </c>
      <c r="H190" s="28">
        <f t="shared" si="7"/>
        <v>52.86585365853659</v>
      </c>
    </row>
    <row r="191" spans="1:8" ht="57">
      <c r="A191" s="127"/>
      <c r="B191" s="132"/>
      <c r="C191" s="42" t="s">
        <v>268</v>
      </c>
      <c r="D191" s="55" t="s">
        <v>271</v>
      </c>
      <c r="E191" s="28"/>
      <c r="F191" s="28">
        <v>51</v>
      </c>
      <c r="G191" s="28">
        <v>0</v>
      </c>
      <c r="H191" s="28">
        <f t="shared" si="7"/>
        <v>0</v>
      </c>
    </row>
    <row r="192" spans="1:8" ht="42.75">
      <c r="A192" s="128"/>
      <c r="B192" s="133"/>
      <c r="C192" s="42" t="s">
        <v>269</v>
      </c>
      <c r="D192" s="55" t="s">
        <v>272</v>
      </c>
      <c r="E192" s="28"/>
      <c r="F192" s="28">
        <v>236</v>
      </c>
      <c r="G192" s="28">
        <v>236</v>
      </c>
      <c r="H192" s="28">
        <f t="shared" si="7"/>
        <v>100</v>
      </c>
    </row>
    <row r="193" spans="1:8" ht="24">
      <c r="A193" s="126" t="s">
        <v>103</v>
      </c>
      <c r="B193" s="44"/>
      <c r="C193" s="40"/>
      <c r="D193" s="54" t="s">
        <v>143</v>
      </c>
      <c r="E193" s="27">
        <f>E194+E201+E203+E206</f>
        <v>33400</v>
      </c>
      <c r="F193" s="27">
        <f>F194+F201+F203+F206</f>
        <v>33400</v>
      </c>
      <c r="G193" s="27">
        <f>G194+G201+G203+G206</f>
        <v>11539.349999999999</v>
      </c>
      <c r="H193" s="27">
        <f t="shared" si="5"/>
        <v>34.548952095808374</v>
      </c>
    </row>
    <row r="194" spans="1:8" ht="14.25" customHeight="1">
      <c r="A194" s="134"/>
      <c r="B194" s="131" t="s">
        <v>142</v>
      </c>
      <c r="C194" s="40"/>
      <c r="D194" s="53" t="s">
        <v>145</v>
      </c>
      <c r="E194" s="25">
        <f>SUM(E195:E200)</f>
        <v>24900</v>
      </c>
      <c r="F194" s="25">
        <f>SUM(F195:F200)</f>
        <v>24900</v>
      </c>
      <c r="G194" s="25">
        <f>SUM(G195:G200)</f>
        <v>11539.349999999999</v>
      </c>
      <c r="H194" s="25">
        <f t="shared" si="5"/>
        <v>46.34277108433734</v>
      </c>
    </row>
    <row r="195" spans="1:8" ht="28.5">
      <c r="A195" s="134"/>
      <c r="B195" s="136"/>
      <c r="C195" s="42" t="s">
        <v>211</v>
      </c>
      <c r="D195" s="55" t="s">
        <v>214</v>
      </c>
      <c r="E195" s="28">
        <v>15000</v>
      </c>
      <c r="F195" s="28">
        <v>13000</v>
      </c>
      <c r="G195" s="28">
        <v>5316.83</v>
      </c>
      <c r="H195" s="28">
        <f t="shared" si="5"/>
        <v>40.89869230769231</v>
      </c>
    </row>
    <row r="196" spans="1:8" ht="14.25">
      <c r="A196" s="134"/>
      <c r="B196" s="136"/>
      <c r="C196" s="42" t="s">
        <v>219</v>
      </c>
      <c r="D196" s="55" t="s">
        <v>220</v>
      </c>
      <c r="E196" s="28">
        <v>2100</v>
      </c>
      <c r="F196" s="28">
        <v>2100</v>
      </c>
      <c r="G196" s="28">
        <v>1466.9</v>
      </c>
      <c r="H196" s="28">
        <f t="shared" si="5"/>
        <v>69.85238095238095</v>
      </c>
    </row>
    <row r="197" spans="1:8" ht="14.25">
      <c r="A197" s="134"/>
      <c r="B197" s="136"/>
      <c r="C197" s="42" t="s">
        <v>258</v>
      </c>
      <c r="D197" s="55" t="s">
        <v>257</v>
      </c>
      <c r="E197" s="28">
        <v>1500</v>
      </c>
      <c r="F197" s="28">
        <v>1500</v>
      </c>
      <c r="G197" s="28">
        <v>465</v>
      </c>
      <c r="H197" s="28">
        <f aca="true" t="shared" si="8" ref="H197:H213">G197/F197*100</f>
        <v>31</v>
      </c>
    </row>
    <row r="198" spans="1:8" ht="14.25">
      <c r="A198" s="134"/>
      <c r="B198" s="136"/>
      <c r="C198" s="42" t="s">
        <v>212</v>
      </c>
      <c r="D198" s="55" t="s">
        <v>215</v>
      </c>
      <c r="E198" s="28">
        <v>2000</v>
      </c>
      <c r="F198" s="28">
        <v>4000</v>
      </c>
      <c r="G198" s="28">
        <v>1645.62</v>
      </c>
      <c r="H198" s="28">
        <f t="shared" si="8"/>
        <v>41.140499999999996</v>
      </c>
    </row>
    <row r="199" spans="1:8" ht="14.25">
      <c r="A199" s="134"/>
      <c r="B199" s="136"/>
      <c r="C199" s="42" t="s">
        <v>213</v>
      </c>
      <c r="D199" s="55" t="s">
        <v>216</v>
      </c>
      <c r="E199" s="28">
        <v>2000</v>
      </c>
      <c r="F199" s="28">
        <v>2000</v>
      </c>
      <c r="G199" s="28">
        <v>1424</v>
      </c>
      <c r="H199" s="28">
        <f t="shared" si="8"/>
        <v>71.2</v>
      </c>
    </row>
    <row r="200" spans="1:8" ht="28.5">
      <c r="A200" s="134"/>
      <c r="B200" s="137"/>
      <c r="C200" s="42" t="s">
        <v>276</v>
      </c>
      <c r="D200" s="55" t="s">
        <v>277</v>
      </c>
      <c r="E200" s="28">
        <v>2300</v>
      </c>
      <c r="F200" s="28">
        <v>2300</v>
      </c>
      <c r="G200" s="28">
        <v>1221</v>
      </c>
      <c r="H200" s="28">
        <f t="shared" si="8"/>
        <v>53.086956521739125</v>
      </c>
    </row>
    <row r="201" spans="1:8" ht="14.25">
      <c r="A201" s="134"/>
      <c r="B201" s="131" t="s">
        <v>104</v>
      </c>
      <c r="C201" s="40"/>
      <c r="D201" s="53" t="s">
        <v>278</v>
      </c>
      <c r="E201" s="25">
        <f>E202</f>
        <v>1000</v>
      </c>
      <c r="F201" s="25">
        <f>F202</f>
        <v>1000</v>
      </c>
      <c r="G201" s="25">
        <f>G202</f>
        <v>0</v>
      </c>
      <c r="H201" s="25">
        <f t="shared" si="8"/>
        <v>0</v>
      </c>
    </row>
    <row r="202" spans="1:8" ht="28.5">
      <c r="A202" s="134"/>
      <c r="B202" s="137"/>
      <c r="C202" s="42" t="s">
        <v>211</v>
      </c>
      <c r="D202" s="55" t="s">
        <v>214</v>
      </c>
      <c r="E202" s="28">
        <v>1000</v>
      </c>
      <c r="F202" s="28">
        <v>1000</v>
      </c>
      <c r="G202" s="28">
        <v>0</v>
      </c>
      <c r="H202" s="28">
        <f t="shared" si="8"/>
        <v>0</v>
      </c>
    </row>
    <row r="203" spans="1:8" ht="14.25">
      <c r="A203" s="134"/>
      <c r="B203" s="131" t="s">
        <v>144</v>
      </c>
      <c r="C203" s="40"/>
      <c r="D203" s="53" t="s">
        <v>105</v>
      </c>
      <c r="E203" s="25">
        <f>SUM(E204:E205)</f>
        <v>5000</v>
      </c>
      <c r="F203" s="25">
        <f>SUM(F204:F205)</f>
        <v>5000</v>
      </c>
      <c r="G203" s="25">
        <f>SUM(G204:G205)</f>
        <v>0</v>
      </c>
      <c r="H203" s="25">
        <f t="shared" si="8"/>
        <v>0</v>
      </c>
    </row>
    <row r="204" spans="1:8" ht="28.5">
      <c r="A204" s="134"/>
      <c r="B204" s="136"/>
      <c r="C204" s="42" t="s">
        <v>211</v>
      </c>
      <c r="D204" s="55" t="s">
        <v>214</v>
      </c>
      <c r="E204" s="28">
        <v>4000</v>
      </c>
      <c r="F204" s="28">
        <v>4000</v>
      </c>
      <c r="G204" s="28">
        <v>0</v>
      </c>
      <c r="H204" s="28">
        <f t="shared" si="8"/>
        <v>0</v>
      </c>
    </row>
    <row r="205" spans="1:8" ht="14.25">
      <c r="A205" s="134"/>
      <c r="B205" s="137"/>
      <c r="C205" s="42" t="s">
        <v>212</v>
      </c>
      <c r="D205" s="55" t="s">
        <v>215</v>
      </c>
      <c r="E205" s="28">
        <v>1000</v>
      </c>
      <c r="F205" s="28">
        <v>1000</v>
      </c>
      <c r="G205" s="28">
        <v>0</v>
      </c>
      <c r="H205" s="28">
        <f t="shared" si="8"/>
        <v>0</v>
      </c>
    </row>
    <row r="206" spans="1:8" ht="14.25">
      <c r="A206" s="134"/>
      <c r="B206" s="131" t="s">
        <v>279</v>
      </c>
      <c r="C206" s="40"/>
      <c r="D206" s="53" t="s">
        <v>201</v>
      </c>
      <c r="E206" s="25">
        <f>E207</f>
        <v>2500</v>
      </c>
      <c r="F206" s="25">
        <f>F207</f>
        <v>2500</v>
      </c>
      <c r="G206" s="25">
        <f>G207</f>
        <v>0</v>
      </c>
      <c r="H206" s="25">
        <f t="shared" si="8"/>
        <v>0</v>
      </c>
    </row>
    <row r="207" spans="1:8" ht="14.25">
      <c r="A207" s="135"/>
      <c r="B207" s="137"/>
      <c r="C207" s="42" t="s">
        <v>212</v>
      </c>
      <c r="D207" s="55" t="s">
        <v>215</v>
      </c>
      <c r="E207" s="28">
        <v>2500</v>
      </c>
      <c r="F207" s="28">
        <v>2500</v>
      </c>
      <c r="G207" s="28">
        <v>0</v>
      </c>
      <c r="H207" s="28">
        <f t="shared" si="8"/>
        <v>0</v>
      </c>
    </row>
    <row r="208" spans="1:8" ht="72">
      <c r="A208" s="126" t="s">
        <v>158</v>
      </c>
      <c r="B208" s="44"/>
      <c r="C208" s="40"/>
      <c r="D208" s="54" t="s">
        <v>280</v>
      </c>
      <c r="E208" s="27">
        <f aca="true" t="shared" si="9" ref="E208:G209">E209</f>
        <v>1000</v>
      </c>
      <c r="F208" s="27">
        <f t="shared" si="9"/>
        <v>2000</v>
      </c>
      <c r="G208" s="27">
        <f t="shared" si="9"/>
        <v>1142.32</v>
      </c>
      <c r="H208" s="27">
        <f t="shared" si="8"/>
        <v>57.116</v>
      </c>
    </row>
    <row r="209" spans="1:8" ht="42.75">
      <c r="A209" s="134"/>
      <c r="B209" s="131" t="s">
        <v>161</v>
      </c>
      <c r="C209" s="40"/>
      <c r="D209" s="53" t="s">
        <v>162</v>
      </c>
      <c r="E209" s="25">
        <f t="shared" si="9"/>
        <v>1000</v>
      </c>
      <c r="F209" s="25">
        <f t="shared" si="9"/>
        <v>2000</v>
      </c>
      <c r="G209" s="25">
        <f t="shared" si="9"/>
        <v>1142.32</v>
      </c>
      <c r="H209" s="25">
        <f t="shared" si="8"/>
        <v>57.116</v>
      </c>
    </row>
    <row r="210" spans="1:8" ht="14.25">
      <c r="A210" s="135"/>
      <c r="B210" s="137"/>
      <c r="C210" s="42" t="s">
        <v>212</v>
      </c>
      <c r="D210" s="55" t="s">
        <v>215</v>
      </c>
      <c r="E210" s="28">
        <v>1000</v>
      </c>
      <c r="F210" s="28">
        <v>2000</v>
      </c>
      <c r="G210" s="28">
        <v>1142.32</v>
      </c>
      <c r="H210" s="28">
        <f t="shared" si="8"/>
        <v>57.116</v>
      </c>
    </row>
    <row r="211" spans="1:8" ht="15">
      <c r="A211" s="126" t="s">
        <v>281</v>
      </c>
      <c r="B211" s="44"/>
      <c r="C211" s="40"/>
      <c r="D211" s="54" t="s">
        <v>282</v>
      </c>
      <c r="E211" s="27">
        <f aca="true" t="shared" si="10" ref="E211:G212">E212</f>
        <v>22000</v>
      </c>
      <c r="F211" s="27">
        <f t="shared" si="10"/>
        <v>22000</v>
      </c>
      <c r="G211" s="27">
        <f t="shared" si="10"/>
        <v>0</v>
      </c>
      <c r="H211" s="27">
        <f t="shared" si="8"/>
        <v>0</v>
      </c>
    </row>
    <row r="212" spans="1:8" ht="14.25">
      <c r="A212" s="134"/>
      <c r="B212" s="131" t="s">
        <v>283</v>
      </c>
      <c r="C212" s="40"/>
      <c r="D212" s="53" t="s">
        <v>284</v>
      </c>
      <c r="E212" s="25">
        <f t="shared" si="10"/>
        <v>22000</v>
      </c>
      <c r="F212" s="25">
        <f t="shared" si="10"/>
        <v>22000</v>
      </c>
      <c r="G212" s="25">
        <f t="shared" si="10"/>
        <v>0</v>
      </c>
      <c r="H212" s="25">
        <f t="shared" si="8"/>
        <v>0</v>
      </c>
    </row>
    <row r="213" spans="1:8" ht="14.25">
      <c r="A213" s="135"/>
      <c r="B213" s="137"/>
      <c r="C213" s="42" t="s">
        <v>285</v>
      </c>
      <c r="D213" s="55" t="s">
        <v>286</v>
      </c>
      <c r="E213" s="28">
        <v>22000</v>
      </c>
      <c r="F213" s="28">
        <v>22000</v>
      </c>
      <c r="G213" s="28">
        <v>0</v>
      </c>
      <c r="H213" s="28">
        <f t="shared" si="8"/>
        <v>0</v>
      </c>
    </row>
    <row r="214" spans="1:8" ht="15">
      <c r="A214" s="126" t="s">
        <v>164</v>
      </c>
      <c r="B214" s="44"/>
      <c r="C214" s="40"/>
      <c r="D214" s="54" t="s">
        <v>165</v>
      </c>
      <c r="E214" s="27">
        <f>E215++E232+E246+E256+E261+E269+E276+E283</f>
        <v>625298</v>
      </c>
      <c r="F214" s="27">
        <f>F215++F232+F246+F256+F261+F269+F276+F283</f>
        <v>583292</v>
      </c>
      <c r="G214" s="27">
        <f>G215++G232+G246+G256+G261+G269+G276+G283</f>
        <v>309799.94000000006</v>
      </c>
      <c r="H214" s="27">
        <f aca="true" t="shared" si="11" ref="H214:H262">G214/F214*100</f>
        <v>53.112324530423884</v>
      </c>
    </row>
    <row r="215" spans="1:8" ht="14.25">
      <c r="A215" s="134"/>
      <c r="B215" s="131" t="s">
        <v>166</v>
      </c>
      <c r="C215" s="40"/>
      <c r="D215" s="53" t="s">
        <v>167</v>
      </c>
      <c r="E215" s="25">
        <f>SUM(E216:E231)</f>
        <v>385771</v>
      </c>
      <c r="F215" s="25">
        <f>SUM(F216:F231)</f>
        <v>336916</v>
      </c>
      <c r="G215" s="25">
        <f>SUM(G216:G231)</f>
        <v>177506.91000000003</v>
      </c>
      <c r="H215" s="25">
        <f t="shared" si="11"/>
        <v>52.685805957568064</v>
      </c>
    </row>
    <row r="216" spans="1:8" ht="28.5">
      <c r="A216" s="134"/>
      <c r="B216" s="136"/>
      <c r="C216" s="42" t="s">
        <v>211</v>
      </c>
      <c r="D216" s="55" t="s">
        <v>214</v>
      </c>
      <c r="E216" s="28">
        <v>243180</v>
      </c>
      <c r="F216" s="28">
        <v>203180</v>
      </c>
      <c r="G216" s="28">
        <v>81097.37</v>
      </c>
      <c r="H216" s="28">
        <f t="shared" si="11"/>
        <v>39.9140515798799</v>
      </c>
    </row>
    <row r="217" spans="1:8" ht="42.75">
      <c r="A217" s="134"/>
      <c r="B217" s="136"/>
      <c r="C217" s="42" t="s">
        <v>255</v>
      </c>
      <c r="D217" s="55" t="s">
        <v>256</v>
      </c>
      <c r="E217" s="28">
        <v>5000</v>
      </c>
      <c r="F217" s="28">
        <v>3014</v>
      </c>
      <c r="G217" s="28">
        <v>0</v>
      </c>
      <c r="H217" s="28">
        <f t="shared" si="11"/>
        <v>0</v>
      </c>
    </row>
    <row r="218" spans="1:8" ht="14.25">
      <c r="A218" s="134"/>
      <c r="B218" s="136"/>
      <c r="C218" s="42" t="s">
        <v>219</v>
      </c>
      <c r="D218" s="55" t="s">
        <v>220</v>
      </c>
      <c r="E218" s="28">
        <v>30900</v>
      </c>
      <c r="F218" s="28">
        <v>26038</v>
      </c>
      <c r="G218" s="28">
        <v>21626.8</v>
      </c>
      <c r="H218" s="28">
        <f t="shared" si="11"/>
        <v>83.05860665181658</v>
      </c>
    </row>
    <row r="219" spans="1:8" ht="14.25" customHeight="1">
      <c r="A219" s="134"/>
      <c r="B219" s="136"/>
      <c r="C219" s="42" t="s">
        <v>229</v>
      </c>
      <c r="D219" s="55" t="s">
        <v>230</v>
      </c>
      <c r="E219" s="28">
        <v>6000</v>
      </c>
      <c r="F219" s="28">
        <v>3993</v>
      </c>
      <c r="G219" s="28">
        <v>2710.1</v>
      </c>
      <c r="H219" s="28">
        <f t="shared" si="11"/>
        <v>67.87127473077886</v>
      </c>
    </row>
    <row r="220" spans="1:8" ht="14.25">
      <c r="A220" s="134"/>
      <c r="B220" s="136"/>
      <c r="C220" s="42" t="s">
        <v>258</v>
      </c>
      <c r="D220" s="55" t="s">
        <v>257</v>
      </c>
      <c r="E220" s="28">
        <v>1000</v>
      </c>
      <c r="F220" s="28">
        <v>1000</v>
      </c>
      <c r="G220" s="28">
        <v>472.75</v>
      </c>
      <c r="H220" s="28">
        <f t="shared" si="11"/>
        <v>47.275</v>
      </c>
    </row>
    <row r="221" spans="1:8" ht="14.25">
      <c r="A221" s="134"/>
      <c r="B221" s="136"/>
      <c r="C221" s="42" t="s">
        <v>212</v>
      </c>
      <c r="D221" s="55" t="s">
        <v>215</v>
      </c>
      <c r="E221" s="28">
        <v>23400</v>
      </c>
      <c r="F221" s="28">
        <v>23400</v>
      </c>
      <c r="G221" s="28">
        <v>15759.48</v>
      </c>
      <c r="H221" s="28">
        <f t="shared" si="11"/>
        <v>67.34820512820512</v>
      </c>
    </row>
    <row r="222" spans="1:8" ht="28.5">
      <c r="A222" s="134"/>
      <c r="B222" s="136"/>
      <c r="C222" s="42" t="s">
        <v>259</v>
      </c>
      <c r="D222" s="55" t="s">
        <v>260</v>
      </c>
      <c r="E222" s="28">
        <v>1800</v>
      </c>
      <c r="F222" s="28">
        <v>1800</v>
      </c>
      <c r="G222" s="28">
        <v>651.52</v>
      </c>
      <c r="H222" s="28">
        <f t="shared" si="11"/>
        <v>36.19555555555555</v>
      </c>
    </row>
    <row r="223" spans="1:8" ht="57">
      <c r="A223" s="134"/>
      <c r="B223" s="136"/>
      <c r="C223" s="42" t="s">
        <v>261</v>
      </c>
      <c r="D223" s="55" t="s">
        <v>262</v>
      </c>
      <c r="E223" s="28">
        <v>1200</v>
      </c>
      <c r="F223" s="28">
        <v>1200</v>
      </c>
      <c r="G223" s="28">
        <v>576.88</v>
      </c>
      <c r="H223" s="28">
        <f t="shared" si="11"/>
        <v>48.07333333333334</v>
      </c>
    </row>
    <row r="224" spans="1:8" ht="57">
      <c r="A224" s="134"/>
      <c r="B224" s="136"/>
      <c r="C224" s="42" t="s">
        <v>221</v>
      </c>
      <c r="D224" s="55" t="s">
        <v>223</v>
      </c>
      <c r="E224" s="28">
        <v>6000</v>
      </c>
      <c r="F224" s="28">
        <v>6000</v>
      </c>
      <c r="G224" s="28">
        <v>3042.41</v>
      </c>
      <c r="H224" s="28">
        <f t="shared" si="11"/>
        <v>50.706833333333336</v>
      </c>
    </row>
    <row r="225" spans="1:8" ht="28.5">
      <c r="A225" s="134"/>
      <c r="B225" s="136"/>
      <c r="C225" s="42" t="s">
        <v>263</v>
      </c>
      <c r="D225" s="55" t="s">
        <v>264</v>
      </c>
      <c r="E225" s="28">
        <v>4000</v>
      </c>
      <c r="F225" s="28">
        <v>4000</v>
      </c>
      <c r="G225" s="28">
        <v>1649.74</v>
      </c>
      <c r="H225" s="28">
        <f t="shared" si="11"/>
        <v>41.2435</v>
      </c>
    </row>
    <row r="226" spans="1:8" ht="14.25">
      <c r="A226" s="134"/>
      <c r="B226" s="136"/>
      <c r="C226" s="42" t="s">
        <v>213</v>
      </c>
      <c r="D226" s="55" t="s">
        <v>216</v>
      </c>
      <c r="E226" s="28">
        <v>2500</v>
      </c>
      <c r="F226" s="28">
        <v>2500</v>
      </c>
      <c r="G226" s="28">
        <v>0</v>
      </c>
      <c r="H226" s="28">
        <f t="shared" si="11"/>
        <v>0</v>
      </c>
    </row>
    <row r="227" spans="1:8" ht="42.75">
      <c r="A227" s="134"/>
      <c r="B227" s="136"/>
      <c r="C227" s="42" t="s">
        <v>265</v>
      </c>
      <c r="D227" s="55" t="s">
        <v>266</v>
      </c>
      <c r="E227" s="28">
        <v>56951</v>
      </c>
      <c r="F227" s="28">
        <v>56951</v>
      </c>
      <c r="G227" s="28">
        <v>47713</v>
      </c>
      <c r="H227" s="28">
        <f t="shared" si="11"/>
        <v>83.77903812048955</v>
      </c>
    </row>
    <row r="228" spans="1:8" ht="28.5">
      <c r="A228" s="134"/>
      <c r="B228" s="136"/>
      <c r="C228" s="42" t="s">
        <v>276</v>
      </c>
      <c r="D228" s="55" t="s">
        <v>277</v>
      </c>
      <c r="E228" s="28">
        <v>340</v>
      </c>
      <c r="F228" s="28">
        <v>340</v>
      </c>
      <c r="G228" s="28">
        <v>188</v>
      </c>
      <c r="H228" s="28">
        <f t="shared" si="11"/>
        <v>55.294117647058826</v>
      </c>
    </row>
    <row r="229" spans="1:8" ht="42.75">
      <c r="A229" s="134"/>
      <c r="B229" s="136"/>
      <c r="C229" s="42" t="s">
        <v>267</v>
      </c>
      <c r="D229" s="55" t="s">
        <v>270</v>
      </c>
      <c r="E229" s="28">
        <v>1000</v>
      </c>
      <c r="F229" s="28">
        <v>1000</v>
      </c>
      <c r="G229" s="28">
        <v>380</v>
      </c>
      <c r="H229" s="28">
        <f t="shared" si="11"/>
        <v>38</v>
      </c>
    </row>
    <row r="230" spans="1:8" ht="57">
      <c r="A230" s="134"/>
      <c r="B230" s="136"/>
      <c r="C230" s="42" t="s">
        <v>268</v>
      </c>
      <c r="D230" s="55" t="s">
        <v>271</v>
      </c>
      <c r="E230" s="28">
        <v>1000</v>
      </c>
      <c r="F230" s="28">
        <v>1000</v>
      </c>
      <c r="G230" s="28">
        <v>473.63</v>
      </c>
      <c r="H230" s="28">
        <f t="shared" si="11"/>
        <v>47.363</v>
      </c>
    </row>
    <row r="231" spans="1:8" ht="42.75">
      <c r="A231" s="134"/>
      <c r="B231" s="137"/>
      <c r="C231" s="42" t="s">
        <v>269</v>
      </c>
      <c r="D231" s="55" t="s">
        <v>272</v>
      </c>
      <c r="E231" s="28">
        <v>1500</v>
      </c>
      <c r="F231" s="28">
        <v>1500</v>
      </c>
      <c r="G231" s="28">
        <v>1165.23</v>
      </c>
      <c r="H231" s="28">
        <f t="shared" si="11"/>
        <v>77.682</v>
      </c>
    </row>
    <row r="232" spans="1:8" ht="14.25">
      <c r="A232" s="134"/>
      <c r="B232" s="131" t="s">
        <v>170</v>
      </c>
      <c r="C232" s="40"/>
      <c r="D232" s="53" t="s">
        <v>171</v>
      </c>
      <c r="E232" s="25">
        <f>SUM(E233:E245)</f>
        <v>63909</v>
      </c>
      <c r="F232" s="25">
        <f>SUM(F233:F245)</f>
        <v>63263</v>
      </c>
      <c r="G232" s="25">
        <f>SUM(G233:G245)</f>
        <v>36804.19</v>
      </c>
      <c r="H232" s="25">
        <f t="shared" si="11"/>
        <v>58.176485465437935</v>
      </c>
    </row>
    <row r="233" spans="1:8" ht="28.5">
      <c r="A233" s="134"/>
      <c r="B233" s="132"/>
      <c r="C233" s="42" t="s">
        <v>211</v>
      </c>
      <c r="D233" s="55" t="s">
        <v>214</v>
      </c>
      <c r="E233" s="28">
        <v>15300</v>
      </c>
      <c r="F233" s="28">
        <v>14654</v>
      </c>
      <c r="G233" s="28">
        <v>5787.47</v>
      </c>
      <c r="H233" s="28">
        <f aca="true" t="shared" si="12" ref="H233:H245">G233/F233*100</f>
        <v>39.4941312952095</v>
      </c>
    </row>
    <row r="234" spans="1:8" ht="42.75">
      <c r="A234" s="134"/>
      <c r="B234" s="132"/>
      <c r="C234" s="42" t="s">
        <v>255</v>
      </c>
      <c r="D234" s="55" t="s">
        <v>256</v>
      </c>
      <c r="E234" s="28">
        <v>10000</v>
      </c>
      <c r="F234" s="28">
        <v>10000</v>
      </c>
      <c r="G234" s="28">
        <v>7568.06</v>
      </c>
      <c r="H234" s="28">
        <f t="shared" si="12"/>
        <v>75.68060000000001</v>
      </c>
    </row>
    <row r="235" spans="1:8" ht="14.25">
      <c r="A235" s="134"/>
      <c r="B235" s="132"/>
      <c r="C235" s="42" t="s">
        <v>219</v>
      </c>
      <c r="D235" s="55" t="s">
        <v>220</v>
      </c>
      <c r="E235" s="28">
        <v>3500</v>
      </c>
      <c r="F235" s="28">
        <v>3500</v>
      </c>
      <c r="G235" s="28">
        <v>873.67</v>
      </c>
      <c r="H235" s="28">
        <f t="shared" si="12"/>
        <v>24.962</v>
      </c>
    </row>
    <row r="236" spans="1:8" ht="28.5">
      <c r="A236" s="134"/>
      <c r="B236" s="132"/>
      <c r="C236" s="42" t="s">
        <v>229</v>
      </c>
      <c r="D236" s="55" t="s">
        <v>230</v>
      </c>
      <c r="E236" s="28">
        <v>2000</v>
      </c>
      <c r="F236" s="28">
        <v>2000</v>
      </c>
      <c r="G236" s="28">
        <v>122</v>
      </c>
      <c r="H236" s="28">
        <f t="shared" si="12"/>
        <v>6.1</v>
      </c>
    </row>
    <row r="237" spans="1:8" ht="14.25">
      <c r="A237" s="134"/>
      <c r="B237" s="132"/>
      <c r="C237" s="42" t="s">
        <v>258</v>
      </c>
      <c r="D237" s="55" t="s">
        <v>257</v>
      </c>
      <c r="E237" s="28">
        <v>500</v>
      </c>
      <c r="F237" s="28">
        <v>500</v>
      </c>
      <c r="G237" s="28">
        <v>0</v>
      </c>
      <c r="H237" s="28">
        <f t="shared" si="12"/>
        <v>0</v>
      </c>
    </row>
    <row r="238" spans="1:8" ht="14.25">
      <c r="A238" s="134"/>
      <c r="B238" s="132"/>
      <c r="C238" s="42" t="s">
        <v>212</v>
      </c>
      <c r="D238" s="55" t="s">
        <v>215</v>
      </c>
      <c r="E238" s="28">
        <v>4300</v>
      </c>
      <c r="F238" s="28">
        <v>4300</v>
      </c>
      <c r="G238" s="28">
        <v>1423.4</v>
      </c>
      <c r="H238" s="28">
        <f t="shared" si="12"/>
        <v>33.102325581395355</v>
      </c>
    </row>
    <row r="239" spans="1:8" ht="28.5">
      <c r="A239" s="134"/>
      <c r="B239" s="132"/>
      <c r="C239" s="42" t="s">
        <v>259</v>
      </c>
      <c r="D239" s="55" t="s">
        <v>260</v>
      </c>
      <c r="E239" s="28">
        <v>700</v>
      </c>
      <c r="F239" s="28">
        <v>700</v>
      </c>
      <c r="G239" s="28">
        <v>336</v>
      </c>
      <c r="H239" s="28">
        <f t="shared" si="12"/>
        <v>48</v>
      </c>
    </row>
    <row r="240" spans="1:8" ht="57">
      <c r="A240" s="134"/>
      <c r="B240" s="132"/>
      <c r="C240" s="42" t="s">
        <v>221</v>
      </c>
      <c r="D240" s="55" t="s">
        <v>223</v>
      </c>
      <c r="E240" s="28">
        <v>1200</v>
      </c>
      <c r="F240" s="28">
        <v>1200</v>
      </c>
      <c r="G240" s="28">
        <v>301.14</v>
      </c>
      <c r="H240" s="28">
        <f t="shared" si="12"/>
        <v>25.095</v>
      </c>
    </row>
    <row r="241" spans="1:8" ht="28.5">
      <c r="A241" s="134"/>
      <c r="B241" s="132"/>
      <c r="C241" s="42" t="s">
        <v>263</v>
      </c>
      <c r="D241" s="55" t="s">
        <v>264</v>
      </c>
      <c r="E241" s="28">
        <v>3512</v>
      </c>
      <c r="F241" s="28">
        <v>3512</v>
      </c>
      <c r="G241" s="28">
        <v>1345.44</v>
      </c>
      <c r="H241" s="28">
        <f t="shared" si="12"/>
        <v>38.30979498861048</v>
      </c>
    </row>
    <row r="242" spans="1:8" ht="42.75">
      <c r="A242" s="134"/>
      <c r="B242" s="132"/>
      <c r="C242" s="42" t="s">
        <v>265</v>
      </c>
      <c r="D242" s="55" t="s">
        <v>266</v>
      </c>
      <c r="E242" s="28">
        <v>18397</v>
      </c>
      <c r="F242" s="28">
        <v>18397</v>
      </c>
      <c r="G242" s="28">
        <v>18218</v>
      </c>
      <c r="H242" s="28">
        <f t="shared" si="12"/>
        <v>99.02701527422948</v>
      </c>
    </row>
    <row r="243" spans="1:8" ht="42.75">
      <c r="A243" s="134"/>
      <c r="B243" s="132"/>
      <c r="C243" s="42" t="s">
        <v>267</v>
      </c>
      <c r="D243" s="55" t="s">
        <v>406</v>
      </c>
      <c r="E243" s="28">
        <v>1500</v>
      </c>
      <c r="F243" s="28">
        <v>1500</v>
      </c>
      <c r="G243" s="28">
        <v>135</v>
      </c>
      <c r="H243" s="28">
        <f t="shared" si="12"/>
        <v>9</v>
      </c>
    </row>
    <row r="244" spans="1:8" ht="57">
      <c r="A244" s="134"/>
      <c r="B244" s="132"/>
      <c r="C244" s="42" t="s">
        <v>268</v>
      </c>
      <c r="D244" s="55" t="s">
        <v>271</v>
      </c>
      <c r="E244" s="28">
        <v>1000</v>
      </c>
      <c r="F244" s="28">
        <v>1000</v>
      </c>
      <c r="G244" s="28">
        <v>227.01</v>
      </c>
      <c r="H244" s="28">
        <f t="shared" si="12"/>
        <v>22.701</v>
      </c>
    </row>
    <row r="245" spans="1:8" ht="42.75">
      <c r="A245" s="134"/>
      <c r="B245" s="133"/>
      <c r="C245" s="42" t="s">
        <v>269</v>
      </c>
      <c r="D245" s="55" t="s">
        <v>272</v>
      </c>
      <c r="E245" s="28">
        <v>2000</v>
      </c>
      <c r="F245" s="28">
        <v>2000</v>
      </c>
      <c r="G245" s="28">
        <v>467</v>
      </c>
      <c r="H245" s="28">
        <f t="shared" si="12"/>
        <v>23.35</v>
      </c>
    </row>
    <row r="246" spans="1:8" ht="14.25">
      <c r="A246" s="134"/>
      <c r="B246" s="131" t="s">
        <v>173</v>
      </c>
      <c r="C246" s="40"/>
      <c r="D246" s="53" t="s">
        <v>172</v>
      </c>
      <c r="E246" s="25">
        <f>SUM(E247:E255)</f>
        <v>75658</v>
      </c>
      <c r="F246" s="25">
        <f>SUM(F247:F255)</f>
        <v>75791</v>
      </c>
      <c r="G246" s="25">
        <f>SUM(G247:G255)</f>
        <v>37594.78</v>
      </c>
      <c r="H246" s="25">
        <f t="shared" si="11"/>
        <v>49.60322465728121</v>
      </c>
    </row>
    <row r="247" spans="1:8" ht="28.5">
      <c r="A247" s="134"/>
      <c r="B247" s="132"/>
      <c r="C247" s="42" t="s">
        <v>211</v>
      </c>
      <c r="D247" s="55" t="s">
        <v>214</v>
      </c>
      <c r="E247" s="28">
        <v>38500</v>
      </c>
      <c r="F247" s="28">
        <v>38500</v>
      </c>
      <c r="G247" s="28">
        <v>16149.42</v>
      </c>
      <c r="H247" s="28">
        <f aca="true" t="shared" si="13" ref="H247:H253">G247/F247*100</f>
        <v>41.94654545454545</v>
      </c>
    </row>
    <row r="248" spans="1:8" ht="42.75">
      <c r="A248" s="134"/>
      <c r="B248" s="132"/>
      <c r="C248" s="42" t="s">
        <v>255</v>
      </c>
      <c r="D248" s="55" t="s">
        <v>256</v>
      </c>
      <c r="E248" s="28">
        <v>2000</v>
      </c>
      <c r="F248" s="28">
        <v>2000</v>
      </c>
      <c r="G248" s="28">
        <v>0</v>
      </c>
      <c r="H248" s="28">
        <f t="shared" si="13"/>
        <v>0</v>
      </c>
    </row>
    <row r="249" spans="1:8" ht="14.25">
      <c r="A249" s="134"/>
      <c r="B249" s="132"/>
      <c r="C249" s="42" t="s">
        <v>219</v>
      </c>
      <c r="D249" s="55" t="s">
        <v>220</v>
      </c>
      <c r="E249" s="28">
        <v>6100</v>
      </c>
      <c r="F249" s="28">
        <v>6100</v>
      </c>
      <c r="G249" s="28">
        <v>3605.22</v>
      </c>
      <c r="H249" s="28">
        <f t="shared" si="13"/>
        <v>59.10196721311475</v>
      </c>
    </row>
    <row r="250" spans="1:8" ht="14.25" customHeight="1">
      <c r="A250" s="134"/>
      <c r="B250" s="132"/>
      <c r="C250" s="42" t="s">
        <v>229</v>
      </c>
      <c r="D250" s="55" t="s">
        <v>230</v>
      </c>
      <c r="E250" s="28">
        <v>700</v>
      </c>
      <c r="F250" s="28">
        <v>833</v>
      </c>
      <c r="G250" s="28">
        <v>832.81</v>
      </c>
      <c r="H250" s="28">
        <f t="shared" si="13"/>
        <v>99.97719087635053</v>
      </c>
    </row>
    <row r="251" spans="1:8" ht="14.25">
      <c r="A251" s="134"/>
      <c r="B251" s="132"/>
      <c r="C251" s="42" t="s">
        <v>258</v>
      </c>
      <c r="D251" s="55" t="s">
        <v>257</v>
      </c>
      <c r="E251" s="28">
        <v>500</v>
      </c>
      <c r="F251" s="28">
        <v>500</v>
      </c>
      <c r="G251" s="28">
        <v>125.4</v>
      </c>
      <c r="H251" s="28">
        <f t="shared" si="13"/>
        <v>25.080000000000002</v>
      </c>
    </row>
    <row r="252" spans="1:8" ht="14.25">
      <c r="A252" s="134"/>
      <c r="B252" s="132"/>
      <c r="C252" s="42" t="s">
        <v>212</v>
      </c>
      <c r="D252" s="55" t="s">
        <v>215</v>
      </c>
      <c r="E252" s="28">
        <v>7250</v>
      </c>
      <c r="F252" s="28">
        <v>7250</v>
      </c>
      <c r="G252" s="28">
        <v>2768.25</v>
      </c>
      <c r="H252" s="28">
        <f t="shared" si="13"/>
        <v>38.182758620689654</v>
      </c>
    </row>
    <row r="253" spans="1:8" ht="28.5">
      <c r="A253" s="134"/>
      <c r="B253" s="132"/>
      <c r="C253" s="42" t="s">
        <v>259</v>
      </c>
      <c r="D253" s="55" t="s">
        <v>260</v>
      </c>
      <c r="E253" s="28">
        <v>2000</v>
      </c>
      <c r="F253" s="28">
        <v>2000</v>
      </c>
      <c r="G253" s="28">
        <v>907.68</v>
      </c>
      <c r="H253" s="28">
        <f t="shared" si="13"/>
        <v>45.38399999999999</v>
      </c>
    </row>
    <row r="254" spans="1:8" ht="14.25">
      <c r="A254" s="134"/>
      <c r="B254" s="132"/>
      <c r="C254" s="42" t="s">
        <v>213</v>
      </c>
      <c r="D254" s="55" t="s">
        <v>216</v>
      </c>
      <c r="E254" s="28">
        <v>1000</v>
      </c>
      <c r="F254" s="28">
        <v>1000</v>
      </c>
      <c r="G254" s="28">
        <v>0</v>
      </c>
      <c r="H254" s="28">
        <f>G254/F255*100</f>
        <v>0</v>
      </c>
    </row>
    <row r="255" spans="1:8" ht="42.75">
      <c r="A255" s="134"/>
      <c r="B255" s="133"/>
      <c r="C255" s="42" t="s">
        <v>265</v>
      </c>
      <c r="D255" s="55" t="s">
        <v>266</v>
      </c>
      <c r="E255" s="28">
        <v>17608</v>
      </c>
      <c r="F255" s="28">
        <v>17608</v>
      </c>
      <c r="G255" s="28">
        <v>13206</v>
      </c>
      <c r="H255" s="28">
        <f>G255/F255*100</f>
        <v>75</v>
      </c>
    </row>
    <row r="256" spans="1:8" ht="28.5">
      <c r="A256" s="134"/>
      <c r="B256" s="131" t="s">
        <v>287</v>
      </c>
      <c r="C256" s="40"/>
      <c r="D256" s="53" t="s">
        <v>288</v>
      </c>
      <c r="E256" s="25">
        <f>SUM(E257:E260)</f>
        <v>43000</v>
      </c>
      <c r="F256" s="25">
        <f>SUM(F257:F260)</f>
        <v>43000</v>
      </c>
      <c r="G256" s="25">
        <f>SUM(G257:G260)</f>
        <v>24333.43</v>
      </c>
      <c r="H256" s="25">
        <f t="shared" si="11"/>
        <v>56.58937209302326</v>
      </c>
    </row>
    <row r="257" spans="1:8" ht="28.5">
      <c r="A257" s="134"/>
      <c r="B257" s="132"/>
      <c r="C257" s="42" t="s">
        <v>211</v>
      </c>
      <c r="D257" s="55" t="s">
        <v>214</v>
      </c>
      <c r="E257" s="28">
        <v>29000</v>
      </c>
      <c r="F257" s="28">
        <v>29000</v>
      </c>
      <c r="G257" s="28">
        <v>18272.64</v>
      </c>
      <c r="H257" s="28">
        <f t="shared" si="11"/>
        <v>63.00910344827586</v>
      </c>
    </row>
    <row r="258" spans="1:8" ht="14.25">
      <c r="A258" s="134"/>
      <c r="B258" s="132"/>
      <c r="C258" s="42" t="s">
        <v>212</v>
      </c>
      <c r="D258" s="55" t="s">
        <v>215</v>
      </c>
      <c r="E258" s="28">
        <v>10000</v>
      </c>
      <c r="F258" s="28">
        <v>10000</v>
      </c>
      <c r="G258" s="28">
        <v>2861.79</v>
      </c>
      <c r="H258" s="28">
        <f>G258/F258*100</f>
        <v>28.617900000000002</v>
      </c>
    </row>
    <row r="259" spans="1:8" ht="14.25">
      <c r="A259" s="134"/>
      <c r="B259" s="132"/>
      <c r="C259" s="42" t="s">
        <v>213</v>
      </c>
      <c r="D259" s="55" t="s">
        <v>216</v>
      </c>
      <c r="E259" s="28">
        <v>2000</v>
      </c>
      <c r="F259" s="28">
        <v>2000</v>
      </c>
      <c r="G259" s="28">
        <v>1549</v>
      </c>
      <c r="H259" s="28">
        <f>G259/F259*100</f>
        <v>77.45</v>
      </c>
    </row>
    <row r="260" spans="1:8" ht="42.75">
      <c r="A260" s="134"/>
      <c r="B260" s="133"/>
      <c r="C260" s="42" t="s">
        <v>236</v>
      </c>
      <c r="D260" s="55" t="s">
        <v>241</v>
      </c>
      <c r="E260" s="28">
        <v>2000</v>
      </c>
      <c r="F260" s="28">
        <v>2000</v>
      </c>
      <c r="G260" s="28">
        <v>1650</v>
      </c>
      <c r="H260" s="28">
        <f t="shared" si="11"/>
        <v>82.5</v>
      </c>
    </row>
    <row r="261" spans="1:8" ht="42.75">
      <c r="A261" s="134"/>
      <c r="B261" s="131" t="s">
        <v>174</v>
      </c>
      <c r="C261" s="74"/>
      <c r="D261" s="53" t="s">
        <v>175</v>
      </c>
      <c r="E261" s="25">
        <f>SUM(E262:E268)</f>
        <v>11707</v>
      </c>
      <c r="F261" s="25">
        <f>SUM(F262:F268)</f>
        <v>12520</v>
      </c>
      <c r="G261" s="25">
        <f>SUM(G262:G268)</f>
        <v>7474.63</v>
      </c>
      <c r="H261" s="25">
        <f t="shared" si="11"/>
        <v>59.701517571884985</v>
      </c>
    </row>
    <row r="262" spans="1:8" ht="28.5">
      <c r="A262" s="134"/>
      <c r="B262" s="136"/>
      <c r="C262" s="42" t="s">
        <v>211</v>
      </c>
      <c r="D262" s="55" t="s">
        <v>214</v>
      </c>
      <c r="E262" s="28">
        <v>2500</v>
      </c>
      <c r="F262" s="28">
        <v>2500</v>
      </c>
      <c r="G262" s="28">
        <v>559.48</v>
      </c>
      <c r="H262" s="28">
        <f t="shared" si="11"/>
        <v>22.3792</v>
      </c>
    </row>
    <row r="263" spans="1:8" ht="14.25">
      <c r="A263" s="134"/>
      <c r="B263" s="136"/>
      <c r="C263" s="42" t="s">
        <v>258</v>
      </c>
      <c r="D263" s="55" t="s">
        <v>257</v>
      </c>
      <c r="E263" s="28">
        <v>200</v>
      </c>
      <c r="F263" s="28">
        <v>200</v>
      </c>
      <c r="G263" s="28">
        <v>148.2</v>
      </c>
      <c r="H263" s="28">
        <f aca="true" t="shared" si="14" ref="H263:H285">G263/F263*100</f>
        <v>74.1</v>
      </c>
    </row>
    <row r="264" spans="1:8" ht="14.25">
      <c r="A264" s="134"/>
      <c r="B264" s="136"/>
      <c r="C264" s="42" t="s">
        <v>212</v>
      </c>
      <c r="D264" s="55" t="s">
        <v>215</v>
      </c>
      <c r="E264" s="28">
        <v>500</v>
      </c>
      <c r="F264" s="28">
        <v>500</v>
      </c>
      <c r="G264" s="28">
        <v>85.58</v>
      </c>
      <c r="H264" s="28">
        <f t="shared" si="14"/>
        <v>17.116</v>
      </c>
    </row>
    <row r="265" spans="1:8" ht="42.75">
      <c r="A265" s="134"/>
      <c r="B265" s="136"/>
      <c r="C265" s="42" t="s">
        <v>265</v>
      </c>
      <c r="D265" s="55" t="s">
        <v>266</v>
      </c>
      <c r="E265" s="28">
        <v>4807</v>
      </c>
      <c r="F265" s="28">
        <v>4807</v>
      </c>
      <c r="G265" s="28">
        <v>3605</v>
      </c>
      <c r="H265" s="28">
        <f t="shared" si="14"/>
        <v>74.99479925109216</v>
      </c>
    </row>
    <row r="266" spans="1:8" ht="42.75">
      <c r="A266" s="134"/>
      <c r="B266" s="136"/>
      <c r="C266" s="42" t="s">
        <v>267</v>
      </c>
      <c r="D266" s="55" t="s">
        <v>270</v>
      </c>
      <c r="E266" s="28">
        <v>1500</v>
      </c>
      <c r="F266" s="28">
        <v>1500</v>
      </c>
      <c r="G266" s="28">
        <v>565</v>
      </c>
      <c r="H266" s="28">
        <f t="shared" si="14"/>
        <v>37.666666666666664</v>
      </c>
    </row>
    <row r="267" spans="1:8" ht="57">
      <c r="A267" s="134"/>
      <c r="B267" s="136"/>
      <c r="C267" s="42" t="s">
        <v>268</v>
      </c>
      <c r="D267" s="55" t="s">
        <v>271</v>
      </c>
      <c r="E267" s="28">
        <v>500</v>
      </c>
      <c r="F267" s="28">
        <v>500</v>
      </c>
      <c r="G267" s="28">
        <v>0</v>
      </c>
      <c r="H267" s="28">
        <f t="shared" si="14"/>
        <v>0</v>
      </c>
    </row>
    <row r="268" spans="1:8" ht="42.75">
      <c r="A268" s="134"/>
      <c r="B268" s="137"/>
      <c r="C268" s="42" t="s">
        <v>269</v>
      </c>
      <c r="D268" s="55" t="s">
        <v>272</v>
      </c>
      <c r="E268" s="28">
        <v>1700</v>
      </c>
      <c r="F268" s="28">
        <v>2513</v>
      </c>
      <c r="G268" s="28">
        <v>2511.37</v>
      </c>
      <c r="H268" s="28">
        <f t="shared" si="14"/>
        <v>99.93513728611221</v>
      </c>
    </row>
    <row r="269" spans="1:8" ht="28.5">
      <c r="A269" s="134"/>
      <c r="B269" s="131" t="s">
        <v>289</v>
      </c>
      <c r="C269" s="40"/>
      <c r="D269" s="53" t="s">
        <v>290</v>
      </c>
      <c r="E269" s="25">
        <f>SUM(E270:E275)</f>
        <v>16553</v>
      </c>
      <c r="F269" s="25">
        <f>SUM(F270:F275)</f>
        <v>16553</v>
      </c>
      <c r="G269" s="25">
        <f>SUM(G270:G275)</f>
        <v>3987.5</v>
      </c>
      <c r="H269" s="25">
        <f t="shared" si="14"/>
        <v>24.089288950643386</v>
      </c>
    </row>
    <row r="270" spans="1:8" ht="28.5">
      <c r="A270" s="134"/>
      <c r="B270" s="136"/>
      <c r="C270" s="42" t="s">
        <v>211</v>
      </c>
      <c r="D270" s="55" t="s">
        <v>214</v>
      </c>
      <c r="E270" s="28">
        <v>2058</v>
      </c>
      <c r="F270" s="28">
        <v>2058</v>
      </c>
      <c r="G270" s="28">
        <v>435.53</v>
      </c>
      <c r="H270" s="28">
        <f t="shared" si="14"/>
        <v>21.162779397473276</v>
      </c>
    </row>
    <row r="271" spans="1:8" ht="14.25">
      <c r="A271" s="134"/>
      <c r="B271" s="136"/>
      <c r="C271" s="42" t="s">
        <v>212</v>
      </c>
      <c r="D271" s="55" t="s">
        <v>215</v>
      </c>
      <c r="E271" s="28">
        <v>4800</v>
      </c>
      <c r="F271" s="28">
        <v>4800</v>
      </c>
      <c r="G271" s="28">
        <v>1013.78</v>
      </c>
      <c r="H271" s="28">
        <f t="shared" si="14"/>
        <v>21.120416666666667</v>
      </c>
    </row>
    <row r="272" spans="1:8" ht="28.5">
      <c r="A272" s="134"/>
      <c r="B272" s="136"/>
      <c r="C272" s="42" t="s">
        <v>263</v>
      </c>
      <c r="D272" s="55" t="s">
        <v>264</v>
      </c>
      <c r="E272" s="28">
        <v>1300</v>
      </c>
      <c r="F272" s="28">
        <v>678</v>
      </c>
      <c r="G272" s="28">
        <v>262.24</v>
      </c>
      <c r="H272" s="28">
        <f t="shared" si="14"/>
        <v>38.67846607669617</v>
      </c>
    </row>
    <row r="273" spans="1:8" ht="42.75">
      <c r="A273" s="134"/>
      <c r="B273" s="136"/>
      <c r="C273" s="42" t="s">
        <v>267</v>
      </c>
      <c r="D273" s="55" t="s">
        <v>270</v>
      </c>
      <c r="E273" s="28">
        <v>7600</v>
      </c>
      <c r="F273" s="28">
        <v>7787</v>
      </c>
      <c r="G273" s="28">
        <v>1841.64</v>
      </c>
      <c r="H273" s="28">
        <f t="shared" si="14"/>
        <v>23.650186207782202</v>
      </c>
    </row>
    <row r="274" spans="1:8" ht="57">
      <c r="A274" s="134"/>
      <c r="B274" s="136"/>
      <c r="C274" s="42" t="s">
        <v>268</v>
      </c>
      <c r="D274" s="55" t="s">
        <v>271</v>
      </c>
      <c r="E274" s="28">
        <v>500</v>
      </c>
      <c r="F274" s="28">
        <v>500</v>
      </c>
      <c r="G274" s="28">
        <v>0</v>
      </c>
      <c r="H274" s="28">
        <f t="shared" si="14"/>
        <v>0</v>
      </c>
    </row>
    <row r="275" spans="1:8" ht="42.75">
      <c r="A275" s="134"/>
      <c r="B275" s="137"/>
      <c r="C275" s="42" t="s">
        <v>269</v>
      </c>
      <c r="D275" s="55" t="s">
        <v>272</v>
      </c>
      <c r="E275" s="28">
        <v>295</v>
      </c>
      <c r="F275" s="28">
        <v>730</v>
      </c>
      <c r="G275" s="28">
        <v>434.31</v>
      </c>
      <c r="H275" s="28">
        <f t="shared" si="14"/>
        <v>59.49452054794521</v>
      </c>
    </row>
    <row r="276" spans="1:8" ht="14.25">
      <c r="A276" s="134"/>
      <c r="B276" s="131" t="s">
        <v>176</v>
      </c>
      <c r="C276" s="40"/>
      <c r="D276" s="53" t="s">
        <v>177</v>
      </c>
      <c r="E276" s="25">
        <f>SUM(E277:E282)</f>
        <v>8900</v>
      </c>
      <c r="F276" s="25">
        <f>SUM(F277:F282)</f>
        <v>12848</v>
      </c>
      <c r="G276" s="25">
        <f>SUM(G277:G282)</f>
        <v>5298.5</v>
      </c>
      <c r="H276" s="25">
        <f t="shared" si="14"/>
        <v>41.23988169364882</v>
      </c>
    </row>
    <row r="277" spans="1:8" ht="28.5">
      <c r="A277" s="134"/>
      <c r="B277" s="132"/>
      <c r="C277" s="42" t="s">
        <v>211</v>
      </c>
      <c r="D277" s="55" t="s">
        <v>214</v>
      </c>
      <c r="E277" s="28">
        <v>950</v>
      </c>
      <c r="F277" s="28">
        <v>950</v>
      </c>
      <c r="G277" s="28">
        <v>0</v>
      </c>
      <c r="H277" s="28">
        <f t="shared" si="14"/>
        <v>0</v>
      </c>
    </row>
    <row r="278" spans="1:8" ht="14.25">
      <c r="A278" s="134"/>
      <c r="B278" s="132"/>
      <c r="C278" s="42" t="s">
        <v>219</v>
      </c>
      <c r="D278" s="55" t="s">
        <v>220</v>
      </c>
      <c r="E278" s="28">
        <v>3000</v>
      </c>
      <c r="F278" s="28">
        <v>2682</v>
      </c>
      <c r="G278" s="28">
        <v>688.44</v>
      </c>
      <c r="H278" s="28">
        <f t="shared" si="14"/>
        <v>25.668903803131993</v>
      </c>
    </row>
    <row r="279" spans="1:8" ht="28.5">
      <c r="A279" s="134"/>
      <c r="B279" s="132"/>
      <c r="C279" s="42" t="s">
        <v>229</v>
      </c>
      <c r="D279" s="55" t="s">
        <v>230</v>
      </c>
      <c r="E279" s="28"/>
      <c r="F279" s="28">
        <v>318</v>
      </c>
      <c r="G279" s="28">
        <v>317.2</v>
      </c>
      <c r="H279" s="28">
        <f t="shared" si="14"/>
        <v>99.74842767295597</v>
      </c>
    </row>
    <row r="280" spans="1:8" ht="14.25">
      <c r="A280" s="134"/>
      <c r="B280" s="132"/>
      <c r="C280" s="42" t="s">
        <v>258</v>
      </c>
      <c r="D280" s="55" t="s">
        <v>257</v>
      </c>
      <c r="E280" s="28">
        <v>100</v>
      </c>
      <c r="F280" s="28">
        <v>100</v>
      </c>
      <c r="G280" s="28">
        <v>0</v>
      </c>
      <c r="H280" s="28">
        <f t="shared" si="14"/>
        <v>0</v>
      </c>
    </row>
    <row r="281" spans="1:8" ht="14.25">
      <c r="A281" s="134"/>
      <c r="B281" s="132"/>
      <c r="C281" s="42" t="s">
        <v>212</v>
      </c>
      <c r="D281" s="55" t="s">
        <v>215</v>
      </c>
      <c r="E281" s="28">
        <v>4850</v>
      </c>
      <c r="F281" s="28">
        <v>4850</v>
      </c>
      <c r="G281" s="28">
        <v>1328.86</v>
      </c>
      <c r="H281" s="28">
        <f t="shared" si="14"/>
        <v>27.399175257731955</v>
      </c>
    </row>
    <row r="282" spans="1:8" ht="42.75">
      <c r="A282" s="134"/>
      <c r="B282" s="133"/>
      <c r="C282" s="42" t="s">
        <v>265</v>
      </c>
      <c r="D282" s="55" t="s">
        <v>266</v>
      </c>
      <c r="E282" s="28"/>
      <c r="F282" s="28">
        <v>3948</v>
      </c>
      <c r="G282" s="28">
        <v>2964</v>
      </c>
      <c r="H282" s="28">
        <f t="shared" si="14"/>
        <v>75.07598784194529</v>
      </c>
    </row>
    <row r="283" spans="1:8" ht="14.25">
      <c r="A283" s="134"/>
      <c r="B283" s="131" t="s">
        <v>291</v>
      </c>
      <c r="C283" s="40"/>
      <c r="D283" s="53" t="s">
        <v>201</v>
      </c>
      <c r="E283" s="25">
        <f>SUM(E284:E284)</f>
        <v>19800</v>
      </c>
      <c r="F283" s="25">
        <f>SUM(F284:F284)</f>
        <v>22401</v>
      </c>
      <c r="G283" s="25">
        <f>SUM(G284:G284)</f>
        <v>16800</v>
      </c>
      <c r="H283" s="25">
        <f t="shared" si="14"/>
        <v>74.99665193518148</v>
      </c>
    </row>
    <row r="284" spans="1:8" ht="42.75">
      <c r="A284" s="135"/>
      <c r="B284" s="137"/>
      <c r="C284" s="42" t="s">
        <v>265</v>
      </c>
      <c r="D284" s="55" t="s">
        <v>266</v>
      </c>
      <c r="E284" s="28">
        <v>19800</v>
      </c>
      <c r="F284" s="28">
        <v>22401</v>
      </c>
      <c r="G284" s="28">
        <v>16800</v>
      </c>
      <c r="H284" s="28">
        <f t="shared" si="14"/>
        <v>74.99665193518148</v>
      </c>
    </row>
    <row r="285" spans="1:8" ht="15">
      <c r="A285" s="126" t="s">
        <v>178</v>
      </c>
      <c r="B285" s="44"/>
      <c r="C285" s="40"/>
      <c r="D285" s="54" t="s">
        <v>179</v>
      </c>
      <c r="E285" s="27">
        <f>E286+E288</f>
        <v>39000</v>
      </c>
      <c r="F285" s="27">
        <f>F286+F288</f>
        <v>39000</v>
      </c>
      <c r="G285" s="27">
        <f>G286+G288</f>
        <v>9180.68</v>
      </c>
      <c r="H285" s="27">
        <f t="shared" si="14"/>
        <v>23.54020512820513</v>
      </c>
    </row>
    <row r="286" spans="1:8" ht="14.25">
      <c r="A286" s="134"/>
      <c r="B286" s="131" t="s">
        <v>294</v>
      </c>
      <c r="C286" s="63"/>
      <c r="D286" s="61" t="s">
        <v>295</v>
      </c>
      <c r="E286" s="25">
        <f>E287</f>
        <v>2000</v>
      </c>
      <c r="F286" s="25">
        <f>F287</f>
        <v>2000</v>
      </c>
      <c r="G286" s="25">
        <f>G287</f>
        <v>0</v>
      </c>
      <c r="H286" s="62"/>
    </row>
    <row r="287" spans="1:8" ht="14.25">
      <c r="A287" s="134"/>
      <c r="B287" s="137"/>
      <c r="C287" s="42" t="s">
        <v>212</v>
      </c>
      <c r="D287" s="55" t="s">
        <v>215</v>
      </c>
      <c r="E287" s="28">
        <v>2000</v>
      </c>
      <c r="F287" s="28">
        <v>2000</v>
      </c>
      <c r="G287" s="28">
        <v>0</v>
      </c>
      <c r="H287" s="28">
        <f aca="true" t="shared" si="15" ref="H287:H320">G287/F287*100</f>
        <v>0</v>
      </c>
    </row>
    <row r="288" spans="1:8" ht="28.5">
      <c r="A288" s="134"/>
      <c r="B288" s="131" t="s">
        <v>180</v>
      </c>
      <c r="C288" s="40"/>
      <c r="D288" s="53" t="s">
        <v>181</v>
      </c>
      <c r="E288" s="25">
        <f>SUM(E289:E290)</f>
        <v>37000</v>
      </c>
      <c r="F288" s="25">
        <f>SUM(F289:F290)</f>
        <v>37000</v>
      </c>
      <c r="G288" s="25">
        <f>SUM(G289:G290)</f>
        <v>9180.68</v>
      </c>
      <c r="H288" s="25">
        <f t="shared" si="15"/>
        <v>24.81264864864865</v>
      </c>
    </row>
    <row r="289" spans="1:8" ht="28.5">
      <c r="A289" s="134"/>
      <c r="B289" s="132"/>
      <c r="C289" s="42" t="s">
        <v>211</v>
      </c>
      <c r="D289" s="55" t="s">
        <v>214</v>
      </c>
      <c r="E289" s="28">
        <v>2200</v>
      </c>
      <c r="F289" s="28">
        <v>2200</v>
      </c>
      <c r="G289" s="28">
        <v>0</v>
      </c>
      <c r="H289" s="28">
        <f t="shared" si="15"/>
        <v>0</v>
      </c>
    </row>
    <row r="290" spans="1:8" ht="14.25">
      <c r="A290" s="135"/>
      <c r="B290" s="133"/>
      <c r="C290" s="42" t="s">
        <v>212</v>
      </c>
      <c r="D290" s="55" t="s">
        <v>215</v>
      </c>
      <c r="E290" s="28">
        <v>34800</v>
      </c>
      <c r="F290" s="28">
        <v>34800</v>
      </c>
      <c r="G290" s="28">
        <v>9180.68</v>
      </c>
      <c r="H290" s="28">
        <f t="shared" si="15"/>
        <v>26.381264367816094</v>
      </c>
    </row>
    <row r="291" spans="1:8" ht="15">
      <c r="A291" s="126" t="s">
        <v>106</v>
      </c>
      <c r="B291" s="44"/>
      <c r="C291" s="40"/>
      <c r="D291" s="54" t="s">
        <v>182</v>
      </c>
      <c r="E291" s="27">
        <f>E292+E294+E298+E300</f>
        <v>69100</v>
      </c>
      <c r="F291" s="27">
        <f>F292+F294+F298+F300</f>
        <v>112389</v>
      </c>
      <c r="G291" s="27">
        <f>G292+G294+G298+G300</f>
        <v>28102.95</v>
      </c>
      <c r="H291" s="27">
        <f t="shared" si="15"/>
        <v>25.005071670715108</v>
      </c>
    </row>
    <row r="292" spans="1:8" ht="14.25">
      <c r="A292" s="134"/>
      <c r="B292" s="131" t="s">
        <v>296</v>
      </c>
      <c r="C292" s="40"/>
      <c r="D292" s="53" t="s">
        <v>297</v>
      </c>
      <c r="E292" s="25">
        <f>E293</f>
        <v>20000</v>
      </c>
      <c r="F292" s="25">
        <f>F293</f>
        <v>20000</v>
      </c>
      <c r="G292" s="25">
        <f>G293</f>
        <v>1012.77</v>
      </c>
      <c r="H292" s="25">
        <f t="shared" si="15"/>
        <v>5.0638499999999995</v>
      </c>
    </row>
    <row r="293" spans="1:8" ht="14.25">
      <c r="A293" s="134"/>
      <c r="B293" s="133"/>
      <c r="C293" s="42" t="s">
        <v>298</v>
      </c>
      <c r="D293" s="55" t="s">
        <v>215</v>
      </c>
      <c r="E293" s="28">
        <v>20000</v>
      </c>
      <c r="F293" s="28">
        <v>20000</v>
      </c>
      <c r="G293" s="28">
        <v>1012.77</v>
      </c>
      <c r="H293" s="28">
        <f t="shared" si="15"/>
        <v>5.0638499999999995</v>
      </c>
    </row>
    <row r="294" spans="1:8" ht="88.5" customHeight="1">
      <c r="A294" s="134"/>
      <c r="B294" s="131" t="s">
        <v>107</v>
      </c>
      <c r="C294" s="40"/>
      <c r="D294" s="53" t="s">
        <v>183</v>
      </c>
      <c r="E294" s="25">
        <f>SUM(E295:E297)</f>
        <v>550</v>
      </c>
      <c r="F294" s="25">
        <f>SUM(F295:F297)</f>
        <v>2639</v>
      </c>
      <c r="G294" s="25">
        <f>SUM(G295:G297)</f>
        <v>734.52</v>
      </c>
      <c r="H294" s="25">
        <f t="shared" si="15"/>
        <v>27.833270178097763</v>
      </c>
    </row>
    <row r="295" spans="1:8" ht="28.5">
      <c r="A295" s="134"/>
      <c r="B295" s="136"/>
      <c r="C295" s="42" t="s">
        <v>211</v>
      </c>
      <c r="D295" s="55" t="s">
        <v>214</v>
      </c>
      <c r="E295" s="28">
        <v>550</v>
      </c>
      <c r="F295" s="28">
        <v>1039</v>
      </c>
      <c r="G295" s="28">
        <v>0</v>
      </c>
      <c r="H295" s="28">
        <f t="shared" si="15"/>
        <v>0</v>
      </c>
    </row>
    <row r="296" spans="1:8" ht="14.25">
      <c r="A296" s="134"/>
      <c r="B296" s="136"/>
      <c r="C296" s="42" t="s">
        <v>212</v>
      </c>
      <c r="D296" s="55" t="s">
        <v>215</v>
      </c>
      <c r="E296" s="28"/>
      <c r="F296" s="28">
        <v>1000</v>
      </c>
      <c r="G296" s="28">
        <v>204.52</v>
      </c>
      <c r="H296" s="28">
        <f t="shared" si="15"/>
        <v>20.452</v>
      </c>
    </row>
    <row r="297" spans="1:8" ht="42.75">
      <c r="A297" s="134"/>
      <c r="B297" s="137"/>
      <c r="C297" s="42" t="s">
        <v>267</v>
      </c>
      <c r="D297" s="55" t="s">
        <v>270</v>
      </c>
      <c r="E297" s="28"/>
      <c r="F297" s="28">
        <v>600</v>
      </c>
      <c r="G297" s="28">
        <v>530</v>
      </c>
      <c r="H297" s="28">
        <f t="shared" si="15"/>
        <v>88.33333333333333</v>
      </c>
    </row>
    <row r="298" spans="1:8" ht="57">
      <c r="A298" s="134"/>
      <c r="B298" s="131" t="s">
        <v>299</v>
      </c>
      <c r="C298" s="40"/>
      <c r="D298" s="53" t="s">
        <v>300</v>
      </c>
      <c r="E298" s="25"/>
      <c r="F298" s="25">
        <f>SUM(F299)</f>
        <v>2000</v>
      </c>
      <c r="G298" s="25">
        <f>SUM(G299)</f>
        <v>0</v>
      </c>
      <c r="H298" s="25">
        <f t="shared" si="15"/>
        <v>0</v>
      </c>
    </row>
    <row r="299" spans="1:8" ht="14.25">
      <c r="A299" s="134"/>
      <c r="B299" s="137"/>
      <c r="C299" s="42" t="s">
        <v>212</v>
      </c>
      <c r="D299" s="55" t="s">
        <v>215</v>
      </c>
      <c r="E299" s="28"/>
      <c r="F299" s="28">
        <v>2000</v>
      </c>
      <c r="G299" s="28">
        <v>0</v>
      </c>
      <c r="H299" s="28">
        <f t="shared" si="15"/>
        <v>0</v>
      </c>
    </row>
    <row r="300" spans="1:8" ht="14.25" customHeight="1">
      <c r="A300" s="134"/>
      <c r="B300" s="131" t="s">
        <v>301</v>
      </c>
      <c r="C300" s="40"/>
      <c r="D300" s="53" t="s">
        <v>89</v>
      </c>
      <c r="E300" s="25">
        <f>SUM(E301:E319)</f>
        <v>48550</v>
      </c>
      <c r="F300" s="25">
        <f>SUM(F301:F319)</f>
        <v>87750</v>
      </c>
      <c r="G300" s="25">
        <f>SUM(G301:G319)</f>
        <v>26355.66</v>
      </c>
      <c r="H300" s="25">
        <f t="shared" si="15"/>
        <v>30.03494017094017</v>
      </c>
    </row>
    <row r="301" spans="1:8" ht="28.5">
      <c r="A301" s="134"/>
      <c r="B301" s="132"/>
      <c r="C301" s="42" t="s">
        <v>211</v>
      </c>
      <c r="D301" s="55" t="s">
        <v>214</v>
      </c>
      <c r="E301" s="28">
        <v>3000</v>
      </c>
      <c r="F301" s="28">
        <v>3000</v>
      </c>
      <c r="G301" s="28">
        <v>652.94</v>
      </c>
      <c r="H301" s="28">
        <f t="shared" si="15"/>
        <v>21.764666666666667</v>
      </c>
    </row>
    <row r="302" spans="1:8" ht="28.5">
      <c r="A302" s="134"/>
      <c r="B302" s="132"/>
      <c r="C302" s="42" t="s">
        <v>302</v>
      </c>
      <c r="D302" s="55" t="s">
        <v>214</v>
      </c>
      <c r="E302" s="28"/>
      <c r="F302" s="28">
        <v>5851</v>
      </c>
      <c r="G302" s="28">
        <v>0</v>
      </c>
      <c r="H302" s="28">
        <f t="shared" si="15"/>
        <v>0</v>
      </c>
    </row>
    <row r="303" spans="1:8" ht="28.5">
      <c r="A303" s="134"/>
      <c r="B303" s="132"/>
      <c r="C303" s="42" t="s">
        <v>303</v>
      </c>
      <c r="D303" s="55" t="s">
        <v>214</v>
      </c>
      <c r="E303" s="28"/>
      <c r="F303" s="28">
        <v>310</v>
      </c>
      <c r="G303" s="28">
        <v>0</v>
      </c>
      <c r="H303" s="28">
        <f t="shared" si="15"/>
        <v>0</v>
      </c>
    </row>
    <row r="304" spans="1:8" ht="14.25">
      <c r="A304" s="134"/>
      <c r="B304" s="132"/>
      <c r="C304" s="42" t="s">
        <v>258</v>
      </c>
      <c r="D304" s="55" t="s">
        <v>257</v>
      </c>
      <c r="E304" s="28">
        <v>200</v>
      </c>
      <c r="F304" s="28">
        <v>200</v>
      </c>
      <c r="G304" s="28">
        <v>0</v>
      </c>
      <c r="H304" s="28">
        <f t="shared" si="15"/>
        <v>0</v>
      </c>
    </row>
    <row r="305" spans="1:8" ht="14.25">
      <c r="A305" s="134"/>
      <c r="B305" s="132"/>
      <c r="C305" s="42" t="s">
        <v>212</v>
      </c>
      <c r="D305" s="55" t="s">
        <v>215</v>
      </c>
      <c r="E305" s="28">
        <v>20000</v>
      </c>
      <c r="F305" s="28">
        <v>19990</v>
      </c>
      <c r="G305" s="28">
        <v>12813.67</v>
      </c>
      <c r="H305" s="28">
        <f t="shared" si="15"/>
        <v>64.10040020010005</v>
      </c>
    </row>
    <row r="306" spans="1:8" ht="14.25">
      <c r="A306" s="134"/>
      <c r="B306" s="132"/>
      <c r="C306" s="42" t="s">
        <v>304</v>
      </c>
      <c r="D306" s="55" t="s">
        <v>215</v>
      </c>
      <c r="E306" s="28"/>
      <c r="F306" s="28">
        <v>31093</v>
      </c>
      <c r="G306" s="28">
        <v>0</v>
      </c>
      <c r="H306" s="28">
        <f t="shared" si="15"/>
        <v>0</v>
      </c>
    </row>
    <row r="307" spans="1:8" ht="14.25">
      <c r="A307" s="134"/>
      <c r="B307" s="132"/>
      <c r="C307" s="42" t="s">
        <v>305</v>
      </c>
      <c r="D307" s="55" t="s">
        <v>215</v>
      </c>
      <c r="E307" s="28"/>
      <c r="F307" s="28">
        <v>1646</v>
      </c>
      <c r="G307" s="28">
        <v>0</v>
      </c>
      <c r="H307" s="28">
        <f t="shared" si="15"/>
        <v>0</v>
      </c>
    </row>
    <row r="308" spans="1:8" ht="28.5">
      <c r="A308" s="134"/>
      <c r="B308" s="132"/>
      <c r="C308" s="42" t="s">
        <v>259</v>
      </c>
      <c r="D308" s="55" t="s">
        <v>260</v>
      </c>
      <c r="E308" s="28">
        <v>1000</v>
      </c>
      <c r="F308" s="28">
        <v>1000</v>
      </c>
      <c r="G308" s="28">
        <v>332.7</v>
      </c>
      <c r="H308" s="28">
        <f t="shared" si="15"/>
        <v>33.269999999999996</v>
      </c>
    </row>
    <row r="309" spans="1:8" ht="57">
      <c r="A309" s="134"/>
      <c r="B309" s="132"/>
      <c r="C309" s="42" t="s">
        <v>221</v>
      </c>
      <c r="D309" s="55" t="s">
        <v>223</v>
      </c>
      <c r="E309" s="28">
        <v>4000</v>
      </c>
      <c r="F309" s="28">
        <v>4000</v>
      </c>
      <c r="G309" s="28">
        <v>1733.09</v>
      </c>
      <c r="H309" s="28">
        <f t="shared" si="15"/>
        <v>43.32725</v>
      </c>
    </row>
    <row r="310" spans="1:8" ht="57.75" customHeight="1">
      <c r="A310" s="134"/>
      <c r="B310" s="132"/>
      <c r="C310" s="42" t="s">
        <v>306</v>
      </c>
      <c r="D310" s="55" t="s">
        <v>307</v>
      </c>
      <c r="E310" s="28">
        <v>8000</v>
      </c>
      <c r="F310" s="28">
        <v>8000</v>
      </c>
      <c r="G310" s="28">
        <v>3936.66</v>
      </c>
      <c r="H310" s="28">
        <f t="shared" si="15"/>
        <v>49.20825</v>
      </c>
    </row>
    <row r="311" spans="1:8" ht="28.5">
      <c r="A311" s="134"/>
      <c r="B311" s="132"/>
      <c r="C311" s="42" t="s">
        <v>263</v>
      </c>
      <c r="D311" s="55" t="s">
        <v>264</v>
      </c>
      <c r="E311" s="28">
        <v>800</v>
      </c>
      <c r="F311" s="28">
        <v>800</v>
      </c>
      <c r="G311" s="28">
        <v>283.9</v>
      </c>
      <c r="H311" s="28">
        <f t="shared" si="15"/>
        <v>35.4875</v>
      </c>
    </row>
    <row r="312" spans="1:8" ht="14.25">
      <c r="A312" s="134"/>
      <c r="B312" s="132"/>
      <c r="C312" s="42" t="s">
        <v>213</v>
      </c>
      <c r="D312" s="55" t="s">
        <v>216</v>
      </c>
      <c r="E312" s="28">
        <v>800</v>
      </c>
      <c r="F312" s="28">
        <v>810</v>
      </c>
      <c r="G312" s="28">
        <v>810</v>
      </c>
      <c r="H312" s="28">
        <f t="shared" si="15"/>
        <v>100</v>
      </c>
    </row>
    <row r="313" spans="1:8" ht="42.75">
      <c r="A313" s="134"/>
      <c r="B313" s="132"/>
      <c r="C313" s="42" t="s">
        <v>265</v>
      </c>
      <c r="D313" s="55" t="s">
        <v>266</v>
      </c>
      <c r="E313" s="28">
        <v>3700</v>
      </c>
      <c r="F313" s="28">
        <v>3700</v>
      </c>
      <c r="G313" s="28">
        <v>2800</v>
      </c>
      <c r="H313" s="28">
        <f t="shared" si="15"/>
        <v>75.67567567567568</v>
      </c>
    </row>
    <row r="314" spans="1:8" ht="28.5">
      <c r="A314" s="134"/>
      <c r="B314" s="132"/>
      <c r="C314" s="42" t="s">
        <v>276</v>
      </c>
      <c r="D314" s="55" t="s">
        <v>277</v>
      </c>
      <c r="E314" s="28">
        <v>300</v>
      </c>
      <c r="F314" s="28">
        <v>300</v>
      </c>
      <c r="G314" s="28">
        <v>234</v>
      </c>
      <c r="H314" s="28">
        <f t="shared" si="15"/>
        <v>78</v>
      </c>
    </row>
    <row r="315" spans="1:8" ht="42.75">
      <c r="A315" s="134"/>
      <c r="B315" s="132"/>
      <c r="C315" s="42" t="s">
        <v>267</v>
      </c>
      <c r="D315" s="55" t="s">
        <v>270</v>
      </c>
      <c r="E315" s="28">
        <v>2000</v>
      </c>
      <c r="F315" s="28">
        <v>2000</v>
      </c>
      <c r="G315" s="28">
        <v>670</v>
      </c>
      <c r="H315" s="28">
        <f t="shared" si="15"/>
        <v>33.5</v>
      </c>
    </row>
    <row r="316" spans="1:8" ht="57">
      <c r="A316" s="134"/>
      <c r="B316" s="132"/>
      <c r="C316" s="42" t="s">
        <v>268</v>
      </c>
      <c r="D316" s="55" t="s">
        <v>271</v>
      </c>
      <c r="E316" s="28">
        <v>1200</v>
      </c>
      <c r="F316" s="28">
        <v>1200</v>
      </c>
      <c r="G316" s="28">
        <v>740.6</v>
      </c>
      <c r="H316" s="28">
        <f t="shared" si="15"/>
        <v>61.71666666666666</v>
      </c>
    </row>
    <row r="317" spans="1:8" ht="42.75">
      <c r="A317" s="134"/>
      <c r="B317" s="132"/>
      <c r="C317" s="42" t="s">
        <v>269</v>
      </c>
      <c r="D317" s="55" t="s">
        <v>272</v>
      </c>
      <c r="E317" s="28">
        <v>3550</v>
      </c>
      <c r="F317" s="28">
        <v>3550</v>
      </c>
      <c r="G317" s="28">
        <v>1348.1</v>
      </c>
      <c r="H317" s="28">
        <f t="shared" si="15"/>
        <v>37.97464788732394</v>
      </c>
    </row>
    <row r="318" spans="1:8" ht="45.75" customHeight="1">
      <c r="A318" s="134"/>
      <c r="B318" s="132"/>
      <c r="C318" s="42" t="s">
        <v>308</v>
      </c>
      <c r="D318" s="55" t="s">
        <v>272</v>
      </c>
      <c r="E318" s="28"/>
      <c r="F318" s="28">
        <v>285</v>
      </c>
      <c r="G318" s="28">
        <v>0</v>
      </c>
      <c r="H318" s="28">
        <f t="shared" si="15"/>
        <v>0</v>
      </c>
    </row>
    <row r="319" spans="1:8" ht="42.75">
      <c r="A319" s="135"/>
      <c r="B319" s="133"/>
      <c r="C319" s="42" t="s">
        <v>309</v>
      </c>
      <c r="D319" s="55" t="s">
        <v>272</v>
      </c>
      <c r="E319" s="28"/>
      <c r="F319" s="28">
        <v>15</v>
      </c>
      <c r="G319" s="28">
        <v>0</v>
      </c>
      <c r="H319" s="28">
        <f t="shared" si="15"/>
        <v>0</v>
      </c>
    </row>
    <row r="320" spans="1:8" ht="24">
      <c r="A320" s="126" t="s">
        <v>310</v>
      </c>
      <c r="B320" s="44"/>
      <c r="C320" s="40"/>
      <c r="D320" s="54" t="s">
        <v>195</v>
      </c>
      <c r="E320" s="27">
        <f>E321+E327</f>
        <v>11546</v>
      </c>
      <c r="F320" s="27">
        <f>F321+F327</f>
        <v>46093</v>
      </c>
      <c r="G320" s="27">
        <f>G321+G327</f>
        <v>40569.72</v>
      </c>
      <c r="H320" s="27">
        <f t="shared" si="15"/>
        <v>88.01709587139045</v>
      </c>
    </row>
    <row r="321" spans="1:8" ht="14.25" customHeight="1">
      <c r="A321" s="127"/>
      <c r="B321" s="131" t="s">
        <v>311</v>
      </c>
      <c r="C321" s="40"/>
      <c r="D321" s="53" t="s">
        <v>194</v>
      </c>
      <c r="E321" s="25">
        <f>SUM(E322:E326)</f>
        <v>11546</v>
      </c>
      <c r="F321" s="25">
        <f>SUM(F322:F326)</f>
        <v>11546</v>
      </c>
      <c r="G321" s="25">
        <f>SUM(G322:G326)</f>
        <v>6083.72</v>
      </c>
      <c r="H321" s="25">
        <f aca="true" t="shared" si="16" ref="H321:H388">G321/F321*100</f>
        <v>52.691148449679545</v>
      </c>
    </row>
    <row r="322" spans="1:8" ht="28.5">
      <c r="A322" s="127"/>
      <c r="B322" s="136"/>
      <c r="C322" s="42" t="s">
        <v>211</v>
      </c>
      <c r="D322" s="55" t="s">
        <v>214</v>
      </c>
      <c r="E322" s="28">
        <v>2900</v>
      </c>
      <c r="F322" s="28">
        <v>2200</v>
      </c>
      <c r="G322" s="28">
        <v>0</v>
      </c>
      <c r="H322" s="28">
        <f t="shared" si="16"/>
        <v>0</v>
      </c>
    </row>
    <row r="323" spans="1:8" ht="42.75">
      <c r="A323" s="127"/>
      <c r="B323" s="136"/>
      <c r="C323" s="42" t="s">
        <v>255</v>
      </c>
      <c r="D323" s="55" t="s">
        <v>256</v>
      </c>
      <c r="E323" s="28">
        <v>1000</v>
      </c>
      <c r="F323" s="28">
        <v>1000</v>
      </c>
      <c r="G323" s="28">
        <v>0</v>
      </c>
      <c r="H323" s="28">
        <f t="shared" si="16"/>
        <v>0</v>
      </c>
    </row>
    <row r="324" spans="1:8" ht="14.25" customHeight="1">
      <c r="A324" s="127"/>
      <c r="B324" s="136"/>
      <c r="C324" s="42" t="s">
        <v>258</v>
      </c>
      <c r="D324" s="55" t="s">
        <v>257</v>
      </c>
      <c r="E324" s="28">
        <v>100</v>
      </c>
      <c r="F324" s="28">
        <v>100</v>
      </c>
      <c r="G324" s="28">
        <v>0</v>
      </c>
      <c r="H324" s="28">
        <f>G324/F324*100</f>
        <v>0</v>
      </c>
    </row>
    <row r="325" spans="1:8" ht="14.25" customHeight="1">
      <c r="A325" s="127"/>
      <c r="B325" s="136"/>
      <c r="C325" s="42" t="s">
        <v>212</v>
      </c>
      <c r="D325" s="55" t="s">
        <v>215</v>
      </c>
      <c r="E325" s="28"/>
      <c r="F325" s="28">
        <v>700</v>
      </c>
      <c r="G325" s="28">
        <v>423.72</v>
      </c>
      <c r="H325" s="28">
        <f>G325/F325*100</f>
        <v>60.53142857142858</v>
      </c>
    </row>
    <row r="326" spans="1:8" ht="42.75">
      <c r="A326" s="127"/>
      <c r="B326" s="137"/>
      <c r="C326" s="42" t="s">
        <v>265</v>
      </c>
      <c r="D326" s="55" t="s">
        <v>266</v>
      </c>
      <c r="E326" s="28">
        <v>7546</v>
      </c>
      <c r="F326" s="28">
        <v>7546</v>
      </c>
      <c r="G326" s="28">
        <v>5660</v>
      </c>
      <c r="H326" s="28">
        <f>G326/F326*100</f>
        <v>75.0066260270342</v>
      </c>
    </row>
    <row r="327" spans="1:8" ht="28.5">
      <c r="A327" s="127"/>
      <c r="B327" s="131" t="s">
        <v>314</v>
      </c>
      <c r="C327" s="37"/>
      <c r="D327" s="56" t="s">
        <v>91</v>
      </c>
      <c r="E327" s="29">
        <f>E328</f>
        <v>0</v>
      </c>
      <c r="F327" s="29">
        <f>F328</f>
        <v>34547</v>
      </c>
      <c r="G327" s="29">
        <f>G328</f>
        <v>34486</v>
      </c>
      <c r="H327" s="29">
        <f>G327/F327*100</f>
        <v>99.82342895186268</v>
      </c>
    </row>
    <row r="328" spans="1:8" ht="15" customHeight="1">
      <c r="A328" s="128"/>
      <c r="B328" s="137"/>
      <c r="C328" s="42" t="s">
        <v>293</v>
      </c>
      <c r="D328" s="55" t="s">
        <v>292</v>
      </c>
      <c r="E328" s="28"/>
      <c r="F328" s="28">
        <v>34547</v>
      </c>
      <c r="G328" s="28">
        <v>34486</v>
      </c>
      <c r="H328" s="28">
        <f>G328/F328*100</f>
        <v>99.82342895186268</v>
      </c>
    </row>
    <row r="329" spans="1:8" ht="24">
      <c r="A329" s="126" t="s">
        <v>312</v>
      </c>
      <c r="B329" s="38"/>
      <c r="C329" s="39"/>
      <c r="D329" s="54" t="s">
        <v>197</v>
      </c>
      <c r="E329" s="27">
        <f>E330+E338+E341</f>
        <v>210504</v>
      </c>
      <c r="F329" s="27">
        <f>F330+F338+F341</f>
        <v>221956</v>
      </c>
      <c r="G329" s="27">
        <f>G330+G338+G341</f>
        <v>135729.75</v>
      </c>
      <c r="H329" s="27">
        <f t="shared" si="16"/>
        <v>61.15164717331363</v>
      </c>
    </row>
    <row r="330" spans="1:8" ht="28.5">
      <c r="A330" s="134"/>
      <c r="B330" s="131" t="s">
        <v>313</v>
      </c>
      <c r="C330" s="40"/>
      <c r="D330" s="53" t="s">
        <v>198</v>
      </c>
      <c r="E330" s="25">
        <f>SUM(E331:E337)</f>
        <v>75504</v>
      </c>
      <c r="F330" s="25">
        <f>SUM(F331:F337)</f>
        <v>91504</v>
      </c>
      <c r="G330" s="25">
        <f>SUM(G331:G337)</f>
        <v>66947.07</v>
      </c>
      <c r="H330" s="25">
        <f t="shared" si="16"/>
        <v>73.16299833887044</v>
      </c>
    </row>
    <row r="331" spans="1:8" ht="28.5">
      <c r="A331" s="134"/>
      <c r="B331" s="136"/>
      <c r="C331" s="42" t="s">
        <v>211</v>
      </c>
      <c r="D331" s="55" t="s">
        <v>214</v>
      </c>
      <c r="E331" s="28">
        <v>14000</v>
      </c>
      <c r="F331" s="28">
        <v>17000</v>
      </c>
      <c r="G331" s="28">
        <v>15382.22</v>
      </c>
      <c r="H331" s="28">
        <f aca="true" t="shared" si="17" ref="H331:H336">G331/F331*100</f>
        <v>90.48364705882352</v>
      </c>
    </row>
    <row r="332" spans="1:8" ht="14.25">
      <c r="A332" s="134"/>
      <c r="B332" s="136"/>
      <c r="C332" s="42" t="s">
        <v>219</v>
      </c>
      <c r="D332" s="55" t="s">
        <v>220</v>
      </c>
      <c r="E332" s="28">
        <v>50000</v>
      </c>
      <c r="F332" s="28">
        <v>40000</v>
      </c>
      <c r="G332" s="28">
        <v>27804.75</v>
      </c>
      <c r="H332" s="28">
        <f t="shared" si="17"/>
        <v>69.511875</v>
      </c>
    </row>
    <row r="333" spans="1:8" ht="14.25">
      <c r="A333" s="134"/>
      <c r="B333" s="136"/>
      <c r="C333" s="42" t="s">
        <v>212</v>
      </c>
      <c r="D333" s="55" t="s">
        <v>215</v>
      </c>
      <c r="E333" s="28">
        <v>6000</v>
      </c>
      <c r="F333" s="28">
        <v>29000</v>
      </c>
      <c r="G333" s="28">
        <v>20661.05</v>
      </c>
      <c r="H333" s="28">
        <f t="shared" si="17"/>
        <v>71.245</v>
      </c>
    </row>
    <row r="334" spans="1:8" ht="57">
      <c r="A334" s="134"/>
      <c r="B334" s="136"/>
      <c r="C334" s="42" t="s">
        <v>261</v>
      </c>
      <c r="D334" s="55" t="s">
        <v>262</v>
      </c>
      <c r="E334" s="28">
        <v>1030</v>
      </c>
      <c r="F334" s="28">
        <v>1030</v>
      </c>
      <c r="G334" s="28">
        <v>360</v>
      </c>
      <c r="H334" s="28">
        <f t="shared" si="17"/>
        <v>34.95145631067961</v>
      </c>
    </row>
    <row r="335" spans="1:8" ht="57">
      <c r="A335" s="134"/>
      <c r="B335" s="136"/>
      <c r="C335" s="42" t="s">
        <v>221</v>
      </c>
      <c r="D335" s="55" t="s">
        <v>223</v>
      </c>
      <c r="E335" s="28">
        <v>1200</v>
      </c>
      <c r="F335" s="28">
        <v>1200</v>
      </c>
      <c r="G335" s="28">
        <v>288.73</v>
      </c>
      <c r="H335" s="28">
        <f t="shared" si="17"/>
        <v>24.060833333333335</v>
      </c>
    </row>
    <row r="336" spans="1:8" ht="42.75">
      <c r="A336" s="134"/>
      <c r="B336" s="136"/>
      <c r="C336" s="42" t="s">
        <v>222</v>
      </c>
      <c r="D336" s="55" t="s">
        <v>224</v>
      </c>
      <c r="E336" s="28">
        <v>2000</v>
      </c>
      <c r="F336" s="28">
        <v>2000</v>
      </c>
      <c r="G336" s="28">
        <v>1282.27</v>
      </c>
      <c r="H336" s="28">
        <f t="shared" si="17"/>
        <v>64.1135</v>
      </c>
    </row>
    <row r="337" spans="1:8" ht="14.25">
      <c r="A337" s="134"/>
      <c r="B337" s="137"/>
      <c r="C337" s="42" t="s">
        <v>213</v>
      </c>
      <c r="D337" s="55" t="s">
        <v>216</v>
      </c>
      <c r="E337" s="28">
        <v>1274</v>
      </c>
      <c r="F337" s="28">
        <v>1274</v>
      </c>
      <c r="G337" s="28">
        <v>1168.05</v>
      </c>
      <c r="H337" s="28">
        <f t="shared" si="16"/>
        <v>91.68367346938776</v>
      </c>
    </row>
    <row r="338" spans="1:8" ht="14.25">
      <c r="A338" s="134"/>
      <c r="B338" s="131" t="s">
        <v>315</v>
      </c>
      <c r="C338" s="40"/>
      <c r="D338" s="53" t="s">
        <v>316</v>
      </c>
      <c r="E338" s="25">
        <f>SUM(E339:E340)</f>
        <v>4000</v>
      </c>
      <c r="F338" s="25">
        <f>SUM(F339:F340)</f>
        <v>12452</v>
      </c>
      <c r="G338" s="25">
        <f>SUM(G339:G340)</f>
        <v>1464.18</v>
      </c>
      <c r="H338" s="25">
        <f t="shared" si="16"/>
        <v>11.758592997108899</v>
      </c>
    </row>
    <row r="339" spans="1:8" ht="28.5">
      <c r="A339" s="134"/>
      <c r="B339" s="136"/>
      <c r="C339" s="42" t="s">
        <v>211</v>
      </c>
      <c r="D339" s="55" t="s">
        <v>214</v>
      </c>
      <c r="E339" s="28"/>
      <c r="F339" s="28">
        <v>8452</v>
      </c>
      <c r="G339" s="28">
        <v>0</v>
      </c>
      <c r="H339" s="28">
        <f t="shared" si="16"/>
        <v>0</v>
      </c>
    </row>
    <row r="340" spans="1:8" ht="14.25">
      <c r="A340" s="134"/>
      <c r="B340" s="137"/>
      <c r="C340" s="42" t="s">
        <v>212</v>
      </c>
      <c r="D340" s="55" t="s">
        <v>215</v>
      </c>
      <c r="E340" s="28">
        <v>4000</v>
      </c>
      <c r="F340" s="28">
        <v>4000</v>
      </c>
      <c r="G340" s="28">
        <v>1464.18</v>
      </c>
      <c r="H340" s="28">
        <f>G340/F340*100</f>
        <v>36.6045</v>
      </c>
    </row>
    <row r="341" spans="1:8" ht="28.5">
      <c r="A341" s="134"/>
      <c r="B341" s="131" t="s">
        <v>317</v>
      </c>
      <c r="C341" s="40"/>
      <c r="D341" s="53" t="s">
        <v>318</v>
      </c>
      <c r="E341" s="25">
        <f>SUM(E342:E343)</f>
        <v>131000</v>
      </c>
      <c r="F341" s="25">
        <f>SUM(F342:F343)</f>
        <v>118000</v>
      </c>
      <c r="G341" s="25">
        <f>SUM(G342:G343)</f>
        <v>67318.5</v>
      </c>
      <c r="H341" s="25">
        <f t="shared" si="16"/>
        <v>57.04957627118644</v>
      </c>
    </row>
    <row r="342" spans="1:8" ht="14.25">
      <c r="A342" s="134"/>
      <c r="B342" s="136"/>
      <c r="C342" s="42" t="s">
        <v>219</v>
      </c>
      <c r="D342" s="55" t="s">
        <v>220</v>
      </c>
      <c r="E342" s="28">
        <v>100000</v>
      </c>
      <c r="F342" s="28">
        <v>87000</v>
      </c>
      <c r="G342" s="28">
        <v>52184.99</v>
      </c>
      <c r="H342" s="28">
        <f t="shared" si="16"/>
        <v>59.98274712643678</v>
      </c>
    </row>
    <row r="343" spans="1:8" ht="14.25">
      <c r="A343" s="135"/>
      <c r="B343" s="137"/>
      <c r="C343" s="42" t="s">
        <v>212</v>
      </c>
      <c r="D343" s="55" t="s">
        <v>215</v>
      </c>
      <c r="E343" s="28">
        <v>31000</v>
      </c>
      <c r="F343" s="28">
        <v>31000</v>
      </c>
      <c r="G343" s="28">
        <v>15133.51</v>
      </c>
      <c r="H343" s="28">
        <f>G343/F343*100</f>
        <v>48.81777419354839</v>
      </c>
    </row>
    <row r="344" spans="1:8" ht="28.5" customHeight="1">
      <c r="A344" s="126" t="s">
        <v>319</v>
      </c>
      <c r="B344" s="44"/>
      <c r="C344" s="40"/>
      <c r="D344" s="54" t="s">
        <v>199</v>
      </c>
      <c r="E344" s="27">
        <f>E345+E351</f>
        <v>62901</v>
      </c>
      <c r="F344" s="27">
        <f>F345+F351</f>
        <v>62901</v>
      </c>
      <c r="G344" s="27">
        <f>G345+G351</f>
        <v>16749.239999999998</v>
      </c>
      <c r="H344" s="27">
        <f t="shared" si="16"/>
        <v>26.62793914246196</v>
      </c>
    </row>
    <row r="345" spans="1:8" ht="28.5">
      <c r="A345" s="134"/>
      <c r="B345" s="131" t="s">
        <v>320</v>
      </c>
      <c r="C345" s="40"/>
      <c r="D345" s="53" t="s">
        <v>200</v>
      </c>
      <c r="E345" s="25">
        <f>SUM(E346:E350)</f>
        <v>32191</v>
      </c>
      <c r="F345" s="25">
        <f>SUM(F346:F350)</f>
        <v>32191</v>
      </c>
      <c r="G345" s="25">
        <f>SUM(G346:G350)</f>
        <v>16208.189999999999</v>
      </c>
      <c r="H345" s="25">
        <f t="shared" si="16"/>
        <v>50.35006678885402</v>
      </c>
    </row>
    <row r="346" spans="1:8" ht="28.5">
      <c r="A346" s="134"/>
      <c r="B346" s="136"/>
      <c r="C346" s="42" t="s">
        <v>211</v>
      </c>
      <c r="D346" s="55" t="s">
        <v>214</v>
      </c>
      <c r="E346" s="28">
        <v>10500</v>
      </c>
      <c r="F346" s="28">
        <v>10500</v>
      </c>
      <c r="G346" s="28">
        <v>3645.47</v>
      </c>
      <c r="H346" s="28">
        <f>G346/F346*100</f>
        <v>34.718761904761905</v>
      </c>
    </row>
    <row r="347" spans="1:8" ht="14.25">
      <c r="A347" s="134"/>
      <c r="B347" s="136"/>
      <c r="C347" s="42" t="s">
        <v>219</v>
      </c>
      <c r="D347" s="55" t="s">
        <v>220</v>
      </c>
      <c r="E347" s="28">
        <v>3250</v>
      </c>
      <c r="F347" s="28">
        <v>3250</v>
      </c>
      <c r="G347" s="28">
        <v>1651.65</v>
      </c>
      <c r="H347" s="28">
        <f>G347/F347*100</f>
        <v>50.82</v>
      </c>
    </row>
    <row r="348" spans="1:8" ht="14.25">
      <c r="A348" s="134"/>
      <c r="B348" s="136"/>
      <c r="C348" s="42" t="s">
        <v>212</v>
      </c>
      <c r="D348" s="55" t="s">
        <v>215</v>
      </c>
      <c r="E348" s="28">
        <v>12591</v>
      </c>
      <c r="F348" s="28">
        <v>12591</v>
      </c>
      <c r="G348" s="28">
        <v>9272</v>
      </c>
      <c r="H348" s="28">
        <f>G348/F348*100</f>
        <v>73.63990151695656</v>
      </c>
    </row>
    <row r="349" spans="1:8" ht="28.5">
      <c r="A349" s="134"/>
      <c r="B349" s="136"/>
      <c r="C349" s="42" t="s">
        <v>259</v>
      </c>
      <c r="D349" s="55" t="s">
        <v>260</v>
      </c>
      <c r="E349" s="28">
        <v>3000</v>
      </c>
      <c r="F349" s="28">
        <v>3000</v>
      </c>
      <c r="G349" s="28">
        <v>719.5</v>
      </c>
      <c r="H349" s="28">
        <f>G349/F349*100</f>
        <v>23.983333333333334</v>
      </c>
    </row>
    <row r="350" spans="1:8" ht="57">
      <c r="A350" s="134"/>
      <c r="B350" s="137"/>
      <c r="C350" s="42" t="s">
        <v>221</v>
      </c>
      <c r="D350" s="55" t="s">
        <v>223</v>
      </c>
      <c r="E350" s="28">
        <v>2850</v>
      </c>
      <c r="F350" s="28">
        <v>2850</v>
      </c>
      <c r="G350" s="28">
        <v>919.57</v>
      </c>
      <c r="H350" s="28">
        <f>G350/F350*100</f>
        <v>32.26561403508772</v>
      </c>
    </row>
    <row r="351" spans="1:8" ht="14.25">
      <c r="A351" s="134"/>
      <c r="B351" s="131" t="s">
        <v>321</v>
      </c>
      <c r="C351" s="40"/>
      <c r="D351" s="53" t="s">
        <v>201</v>
      </c>
      <c r="E351" s="25">
        <f>SUM(E352:E353)</f>
        <v>30710</v>
      </c>
      <c r="F351" s="25">
        <f>SUM(F352:F353)</f>
        <v>30710</v>
      </c>
      <c r="G351" s="25">
        <f>SUM(G352:G353)</f>
        <v>541.05</v>
      </c>
      <c r="H351" s="25">
        <f t="shared" si="16"/>
        <v>1.761803972647346</v>
      </c>
    </row>
    <row r="352" spans="1:8" ht="28.5">
      <c r="A352" s="134"/>
      <c r="B352" s="136"/>
      <c r="C352" s="42" t="s">
        <v>211</v>
      </c>
      <c r="D352" s="55" t="s">
        <v>214</v>
      </c>
      <c r="E352" s="28">
        <v>9976</v>
      </c>
      <c r="F352" s="28">
        <v>19276</v>
      </c>
      <c r="G352" s="28">
        <v>241.05</v>
      </c>
      <c r="H352" s="28">
        <f>G352/F352*100</f>
        <v>1.2505187798298403</v>
      </c>
    </row>
    <row r="353" spans="1:8" ht="14.25">
      <c r="A353" s="135"/>
      <c r="B353" s="137"/>
      <c r="C353" s="42" t="s">
        <v>212</v>
      </c>
      <c r="D353" s="55" t="s">
        <v>215</v>
      </c>
      <c r="E353" s="28">
        <v>20734</v>
      </c>
      <c r="F353" s="28">
        <v>11434</v>
      </c>
      <c r="G353" s="28">
        <v>300</v>
      </c>
      <c r="H353" s="28">
        <f>G353/F353*100</f>
        <v>2.6237537169844325</v>
      </c>
    </row>
    <row r="354" spans="1:8" ht="15">
      <c r="A354" s="126" t="s">
        <v>322</v>
      </c>
      <c r="B354" s="44"/>
      <c r="C354" s="40"/>
      <c r="D354" s="54" t="s">
        <v>323</v>
      </c>
      <c r="E354" s="27">
        <f>E355+E358</f>
        <v>36042</v>
      </c>
      <c r="F354" s="27">
        <f>F355+F358</f>
        <v>36042</v>
      </c>
      <c r="G354" s="27">
        <f>G355+G358</f>
        <v>7667.42</v>
      </c>
      <c r="H354" s="27">
        <f t="shared" si="16"/>
        <v>21.273569724210642</v>
      </c>
    </row>
    <row r="355" spans="1:8" ht="14.25">
      <c r="A355" s="134"/>
      <c r="B355" s="131" t="s">
        <v>324</v>
      </c>
      <c r="C355" s="40"/>
      <c r="D355" s="53" t="s">
        <v>325</v>
      </c>
      <c r="E355" s="25">
        <f>SUM(E356:E357)</f>
        <v>10301</v>
      </c>
      <c r="F355" s="25">
        <f>SUM(F356:F357)</f>
        <v>10301</v>
      </c>
      <c r="G355" s="25">
        <f>SUM(G356:G357)</f>
        <v>0</v>
      </c>
      <c r="H355" s="25">
        <f t="shared" si="16"/>
        <v>0</v>
      </c>
    </row>
    <row r="356" spans="1:8" ht="28.5">
      <c r="A356" s="134"/>
      <c r="B356" s="136"/>
      <c r="C356" s="42" t="s">
        <v>211</v>
      </c>
      <c r="D356" s="55" t="s">
        <v>214</v>
      </c>
      <c r="E356" s="28">
        <v>4000</v>
      </c>
      <c r="F356" s="28">
        <v>4000</v>
      </c>
      <c r="G356" s="28">
        <v>0</v>
      </c>
      <c r="H356" s="28">
        <f t="shared" si="16"/>
        <v>0</v>
      </c>
    </row>
    <row r="357" spans="1:8" ht="14.25">
      <c r="A357" s="134"/>
      <c r="B357" s="137"/>
      <c r="C357" s="42" t="s">
        <v>212</v>
      </c>
      <c r="D357" s="55" t="s">
        <v>215</v>
      </c>
      <c r="E357" s="28">
        <v>6301</v>
      </c>
      <c r="F357" s="28">
        <v>6301</v>
      </c>
      <c r="G357" s="28">
        <v>0</v>
      </c>
      <c r="H357" s="28">
        <f>G357/F357*100</f>
        <v>0</v>
      </c>
    </row>
    <row r="358" spans="1:8" ht="14.25">
      <c r="A358" s="134"/>
      <c r="B358" s="131" t="s">
        <v>326</v>
      </c>
      <c r="C358" s="40"/>
      <c r="D358" s="53" t="s">
        <v>201</v>
      </c>
      <c r="E358" s="25">
        <f>SUM(E359:E361)</f>
        <v>25741</v>
      </c>
      <c r="F358" s="25">
        <f>SUM(F359:F361)</f>
        <v>25741</v>
      </c>
      <c r="G358" s="25">
        <f>SUM(G359:G361)</f>
        <v>7667.42</v>
      </c>
      <c r="H358" s="25">
        <f t="shared" si="16"/>
        <v>29.786799269647645</v>
      </c>
    </row>
    <row r="359" spans="1:8" ht="28.5">
      <c r="A359" s="134"/>
      <c r="B359" s="136"/>
      <c r="C359" s="42" t="s">
        <v>211</v>
      </c>
      <c r="D359" s="55" t="s">
        <v>214</v>
      </c>
      <c r="E359" s="28">
        <v>1000</v>
      </c>
      <c r="F359" s="28">
        <v>1000</v>
      </c>
      <c r="G359" s="28">
        <v>190.63</v>
      </c>
      <c r="H359" s="28">
        <f>G359/F359*100</f>
        <v>19.063</v>
      </c>
    </row>
    <row r="360" spans="1:8" ht="14.25">
      <c r="A360" s="134"/>
      <c r="B360" s="136"/>
      <c r="C360" s="42" t="s">
        <v>219</v>
      </c>
      <c r="D360" s="55" t="s">
        <v>220</v>
      </c>
      <c r="E360" s="28">
        <v>7500</v>
      </c>
      <c r="F360" s="28">
        <v>7500</v>
      </c>
      <c r="G360" s="28">
        <v>7476.79</v>
      </c>
      <c r="H360" s="28">
        <f>G360/F360*100</f>
        <v>99.69053333333333</v>
      </c>
    </row>
    <row r="361" spans="1:8" ht="14.25">
      <c r="A361" s="135"/>
      <c r="B361" s="137"/>
      <c r="C361" s="42" t="s">
        <v>212</v>
      </c>
      <c r="D361" s="55" t="s">
        <v>215</v>
      </c>
      <c r="E361" s="28">
        <v>17241</v>
      </c>
      <c r="F361" s="28">
        <v>17241</v>
      </c>
      <c r="G361" s="28">
        <v>0</v>
      </c>
      <c r="H361" s="28">
        <f>G361/F361*100</f>
        <v>0</v>
      </c>
    </row>
    <row r="362" spans="1:8" ht="15">
      <c r="A362" s="66" t="s">
        <v>329</v>
      </c>
      <c r="B362" s="139" t="s">
        <v>330</v>
      </c>
      <c r="C362" s="139"/>
      <c r="D362" s="140"/>
      <c r="E362" s="27">
        <f>E363+E366+E369+E372</f>
        <v>421350</v>
      </c>
      <c r="F362" s="27">
        <f>F363+F366+F369+F372</f>
        <v>339850</v>
      </c>
      <c r="G362" s="27">
        <f>G363+G366+G369+G372</f>
        <v>184538.76</v>
      </c>
      <c r="H362" s="81">
        <f t="shared" si="16"/>
        <v>54.300061791967046</v>
      </c>
    </row>
    <row r="363" spans="1:8" ht="15" customHeight="1">
      <c r="A363" s="126" t="s">
        <v>112</v>
      </c>
      <c r="B363" s="44"/>
      <c r="C363" s="40"/>
      <c r="D363" s="54" t="s">
        <v>225</v>
      </c>
      <c r="E363" s="27">
        <f aca="true" t="shared" si="18" ref="E363:G364">E364</f>
        <v>175600</v>
      </c>
      <c r="F363" s="27">
        <f t="shared" si="18"/>
        <v>94100</v>
      </c>
      <c r="G363" s="27">
        <f t="shared" si="18"/>
        <v>64742.68</v>
      </c>
      <c r="H363" s="81">
        <f t="shared" si="16"/>
        <v>68.80199787460148</v>
      </c>
    </row>
    <row r="364" spans="1:8" ht="14.25" customHeight="1">
      <c r="A364" s="134"/>
      <c r="B364" s="131" t="s">
        <v>331</v>
      </c>
      <c r="C364" s="40"/>
      <c r="D364" s="53" t="s">
        <v>332</v>
      </c>
      <c r="E364" s="25">
        <f t="shared" si="18"/>
        <v>175600</v>
      </c>
      <c r="F364" s="25">
        <f t="shared" si="18"/>
        <v>94100</v>
      </c>
      <c r="G364" s="25">
        <f t="shared" si="18"/>
        <v>64742.68</v>
      </c>
      <c r="H364" s="25">
        <f t="shared" si="16"/>
        <v>68.80199787460148</v>
      </c>
    </row>
    <row r="365" spans="1:8" ht="101.25" customHeight="1">
      <c r="A365" s="135"/>
      <c r="B365" s="137"/>
      <c r="C365" s="42" t="s">
        <v>333</v>
      </c>
      <c r="D365" s="55" t="s">
        <v>334</v>
      </c>
      <c r="E365" s="28">
        <v>175600</v>
      </c>
      <c r="F365" s="28">
        <v>94100</v>
      </c>
      <c r="G365" s="28">
        <v>64742.68</v>
      </c>
      <c r="H365" s="28">
        <f t="shared" si="16"/>
        <v>68.80199787460148</v>
      </c>
    </row>
    <row r="366" spans="1:8" ht="15">
      <c r="A366" s="126" t="s">
        <v>164</v>
      </c>
      <c r="B366" s="44"/>
      <c r="C366" s="40"/>
      <c r="D366" s="54" t="s">
        <v>165</v>
      </c>
      <c r="E366" s="27">
        <f aca="true" t="shared" si="19" ref="E366:G367">E367</f>
        <v>13520</v>
      </c>
      <c r="F366" s="27">
        <f t="shared" si="19"/>
        <v>13520</v>
      </c>
      <c r="G366" s="27">
        <f t="shared" si="19"/>
        <v>6436.08</v>
      </c>
      <c r="H366" s="27">
        <f t="shared" si="16"/>
        <v>47.60414201183432</v>
      </c>
    </row>
    <row r="367" spans="1:8" ht="14.25">
      <c r="A367" s="134"/>
      <c r="B367" s="131" t="s">
        <v>170</v>
      </c>
      <c r="C367" s="40"/>
      <c r="D367" s="53" t="s">
        <v>171</v>
      </c>
      <c r="E367" s="25">
        <f t="shared" si="19"/>
        <v>13520</v>
      </c>
      <c r="F367" s="25">
        <f t="shared" si="19"/>
        <v>13520</v>
      </c>
      <c r="G367" s="25">
        <f t="shared" si="19"/>
        <v>6436.08</v>
      </c>
      <c r="H367" s="25">
        <f t="shared" si="16"/>
        <v>47.60414201183432</v>
      </c>
    </row>
    <row r="368" spans="1:8" ht="99.75" customHeight="1">
      <c r="A368" s="135"/>
      <c r="B368" s="137"/>
      <c r="C368" s="42" t="s">
        <v>333</v>
      </c>
      <c r="D368" s="55" t="s">
        <v>334</v>
      </c>
      <c r="E368" s="28">
        <v>13520</v>
      </c>
      <c r="F368" s="28">
        <v>13520</v>
      </c>
      <c r="G368" s="28">
        <v>6436.08</v>
      </c>
      <c r="H368" s="28">
        <f>G368/F368*100</f>
        <v>47.60414201183432</v>
      </c>
    </row>
    <row r="369" spans="1:8" ht="27.75" customHeight="1">
      <c r="A369" s="126" t="s">
        <v>319</v>
      </c>
      <c r="B369" s="44"/>
      <c r="C369" s="40"/>
      <c r="D369" s="54" t="s">
        <v>199</v>
      </c>
      <c r="E369" s="27">
        <f aca="true" t="shared" si="20" ref="E369:G370">E370</f>
        <v>182230</v>
      </c>
      <c r="F369" s="27">
        <f t="shared" si="20"/>
        <v>182230</v>
      </c>
      <c r="G369" s="27">
        <f t="shared" si="20"/>
        <v>91110</v>
      </c>
      <c r="H369" s="27">
        <f t="shared" si="16"/>
        <v>49.99725621467376</v>
      </c>
    </row>
    <row r="370" spans="1:8" ht="14.25">
      <c r="A370" s="134"/>
      <c r="B370" s="131" t="s">
        <v>335</v>
      </c>
      <c r="C370" s="40"/>
      <c r="D370" s="53" t="s">
        <v>336</v>
      </c>
      <c r="E370" s="25">
        <f t="shared" si="20"/>
        <v>182230</v>
      </c>
      <c r="F370" s="25">
        <f t="shared" si="20"/>
        <v>182230</v>
      </c>
      <c r="G370" s="25">
        <f t="shared" si="20"/>
        <v>91110</v>
      </c>
      <c r="H370" s="25">
        <f t="shared" si="16"/>
        <v>49.99725621467376</v>
      </c>
    </row>
    <row r="371" spans="1:8" ht="57">
      <c r="A371" s="135"/>
      <c r="B371" s="137"/>
      <c r="C371" s="42" t="s">
        <v>337</v>
      </c>
      <c r="D371" s="55" t="s">
        <v>338</v>
      </c>
      <c r="E371" s="28">
        <v>182230</v>
      </c>
      <c r="F371" s="28">
        <v>182230</v>
      </c>
      <c r="G371" s="28">
        <v>91110</v>
      </c>
      <c r="H371" s="28">
        <f t="shared" si="16"/>
        <v>49.99725621467376</v>
      </c>
    </row>
    <row r="372" spans="1:8" ht="15">
      <c r="A372" s="126" t="s">
        <v>322</v>
      </c>
      <c r="B372" s="44"/>
      <c r="C372" s="40"/>
      <c r="D372" s="54" t="s">
        <v>323</v>
      </c>
      <c r="E372" s="27">
        <f aca="true" t="shared" si="21" ref="E372:G373">E373</f>
        <v>50000</v>
      </c>
      <c r="F372" s="27">
        <f t="shared" si="21"/>
        <v>50000</v>
      </c>
      <c r="G372" s="27">
        <f t="shared" si="21"/>
        <v>22250</v>
      </c>
      <c r="H372" s="27">
        <f t="shared" si="16"/>
        <v>44.5</v>
      </c>
    </row>
    <row r="373" spans="1:8" ht="28.5">
      <c r="A373" s="134"/>
      <c r="B373" s="131" t="s">
        <v>339</v>
      </c>
      <c r="C373" s="40"/>
      <c r="D373" s="53" t="s">
        <v>340</v>
      </c>
      <c r="E373" s="25">
        <f t="shared" si="21"/>
        <v>50000</v>
      </c>
      <c r="F373" s="25">
        <f t="shared" si="21"/>
        <v>50000</v>
      </c>
      <c r="G373" s="25">
        <f t="shared" si="21"/>
        <v>22250</v>
      </c>
      <c r="H373" s="25">
        <f t="shared" si="16"/>
        <v>44.5</v>
      </c>
    </row>
    <row r="374" spans="1:8" ht="71.25">
      <c r="A374" s="135"/>
      <c r="B374" s="137"/>
      <c r="C374" s="42" t="s">
        <v>341</v>
      </c>
      <c r="D374" s="55" t="s">
        <v>342</v>
      </c>
      <c r="E374" s="28">
        <v>50000</v>
      </c>
      <c r="F374" s="28">
        <v>50000</v>
      </c>
      <c r="G374" s="28">
        <v>22250</v>
      </c>
      <c r="H374" s="28">
        <f t="shared" si="16"/>
        <v>44.5</v>
      </c>
    </row>
    <row r="375" spans="1:8" ht="14.25" customHeight="1">
      <c r="A375" s="66" t="s">
        <v>343</v>
      </c>
      <c r="B375" s="139" t="s">
        <v>344</v>
      </c>
      <c r="C375" s="139"/>
      <c r="D375" s="140"/>
      <c r="E375" s="27">
        <f>E376+E381+E384+E387+E396+E399+E412</f>
        <v>1617819</v>
      </c>
      <c r="F375" s="27">
        <f>F376+F381+F384+F387+F396+F399+F412</f>
        <v>1635459</v>
      </c>
      <c r="G375" s="27">
        <f>G376+G381+G384+G387+G396+G399+G412</f>
        <v>806716.1900000001</v>
      </c>
      <c r="H375" s="25">
        <f t="shared" si="16"/>
        <v>49.32659210655847</v>
      </c>
    </row>
    <row r="376" spans="1:8" ht="15" customHeight="1">
      <c r="A376" s="126" t="s">
        <v>96</v>
      </c>
      <c r="B376" s="44"/>
      <c r="C376" s="40"/>
      <c r="D376" s="54" t="s">
        <v>134</v>
      </c>
      <c r="E376" s="27">
        <f>E377+E379</f>
        <v>112000</v>
      </c>
      <c r="F376" s="27">
        <f>F377+F379</f>
        <v>112000</v>
      </c>
      <c r="G376" s="27">
        <f>G377+G379</f>
        <v>36282.86</v>
      </c>
      <c r="H376" s="25">
        <f t="shared" si="16"/>
        <v>32.39541071428572</v>
      </c>
    </row>
    <row r="377" spans="1:8" ht="14.25">
      <c r="A377" s="134"/>
      <c r="B377" s="131" t="s">
        <v>137</v>
      </c>
      <c r="C377" s="40"/>
      <c r="D377" s="53" t="s">
        <v>251</v>
      </c>
      <c r="E377" s="25">
        <f>E378</f>
        <v>87000</v>
      </c>
      <c r="F377" s="25">
        <f>F378</f>
        <v>87000</v>
      </c>
      <c r="G377" s="25">
        <f>G378</f>
        <v>35832.8</v>
      </c>
      <c r="H377" s="25">
        <f t="shared" si="16"/>
        <v>41.18712643678161</v>
      </c>
    </row>
    <row r="378" spans="1:8" ht="28.5">
      <c r="A378" s="134"/>
      <c r="B378" s="137"/>
      <c r="C378" s="42" t="s">
        <v>345</v>
      </c>
      <c r="D378" s="55" t="s">
        <v>346</v>
      </c>
      <c r="E378" s="28">
        <v>87000</v>
      </c>
      <c r="F378" s="28">
        <v>87000</v>
      </c>
      <c r="G378" s="28">
        <v>35832.8</v>
      </c>
      <c r="H378" s="28">
        <f t="shared" si="16"/>
        <v>41.18712643678161</v>
      </c>
    </row>
    <row r="379" spans="1:8" ht="14.25">
      <c r="A379" s="134"/>
      <c r="B379" s="131" t="s">
        <v>196</v>
      </c>
      <c r="C379" s="40"/>
      <c r="D379" s="53" t="s">
        <v>252</v>
      </c>
      <c r="E379" s="25">
        <f>E380</f>
        <v>25000</v>
      </c>
      <c r="F379" s="25">
        <f>F380</f>
        <v>25000</v>
      </c>
      <c r="G379" s="25">
        <f>G380</f>
        <v>450.06</v>
      </c>
      <c r="H379" s="25">
        <f t="shared" si="16"/>
        <v>1.80024</v>
      </c>
    </row>
    <row r="380" spans="1:8" ht="42.75">
      <c r="A380" s="135"/>
      <c r="B380" s="137"/>
      <c r="C380" s="42" t="s">
        <v>154</v>
      </c>
      <c r="D380" s="55" t="s">
        <v>347</v>
      </c>
      <c r="E380" s="28">
        <v>25000</v>
      </c>
      <c r="F380" s="28">
        <v>25000</v>
      </c>
      <c r="G380" s="28">
        <v>450.06</v>
      </c>
      <c r="H380" s="28">
        <f t="shared" si="16"/>
        <v>1.80024</v>
      </c>
    </row>
    <row r="381" spans="1:8" ht="48">
      <c r="A381" s="126" t="s">
        <v>99</v>
      </c>
      <c r="B381" s="44"/>
      <c r="C381" s="37"/>
      <c r="D381" s="30" t="s">
        <v>140</v>
      </c>
      <c r="E381" s="65"/>
      <c r="F381" s="27">
        <f>F382</f>
        <v>8640</v>
      </c>
      <c r="G381" s="27">
        <f>G382</f>
        <v>4320</v>
      </c>
      <c r="H381" s="65">
        <f t="shared" si="16"/>
        <v>50</v>
      </c>
    </row>
    <row r="382" spans="1:8" ht="15" customHeight="1">
      <c r="A382" s="134"/>
      <c r="B382" s="131" t="s">
        <v>102</v>
      </c>
      <c r="C382" s="37"/>
      <c r="D382" s="18" t="s">
        <v>111</v>
      </c>
      <c r="E382" s="28"/>
      <c r="F382" s="29">
        <f>F383</f>
        <v>8640</v>
      </c>
      <c r="G382" s="29">
        <f>G383</f>
        <v>4320</v>
      </c>
      <c r="H382" s="28">
        <f t="shared" si="16"/>
        <v>50</v>
      </c>
    </row>
    <row r="383" spans="1:8" ht="28.5">
      <c r="A383" s="135"/>
      <c r="B383" s="137"/>
      <c r="C383" s="42" t="s">
        <v>345</v>
      </c>
      <c r="D383" s="55" t="s">
        <v>346</v>
      </c>
      <c r="E383" s="28"/>
      <c r="F383" s="28">
        <v>8640</v>
      </c>
      <c r="G383" s="28">
        <v>4320</v>
      </c>
      <c r="H383" s="28">
        <f>G383/F383*100</f>
        <v>50</v>
      </c>
    </row>
    <row r="384" spans="1:8" ht="24">
      <c r="A384" s="126" t="s">
        <v>103</v>
      </c>
      <c r="B384" s="38"/>
      <c r="C384" s="39"/>
      <c r="D384" s="54" t="s">
        <v>143</v>
      </c>
      <c r="E384" s="27">
        <f aca="true" t="shared" si="22" ref="E384:G385">E385</f>
        <v>13000</v>
      </c>
      <c r="F384" s="27">
        <f t="shared" si="22"/>
        <v>13000</v>
      </c>
      <c r="G384" s="27">
        <f t="shared" si="22"/>
        <v>9131.45</v>
      </c>
      <c r="H384" s="27">
        <f t="shared" si="16"/>
        <v>70.24192307692309</v>
      </c>
    </row>
    <row r="385" spans="1:8" ht="14.25" customHeight="1">
      <c r="A385" s="134"/>
      <c r="B385" s="131" t="s">
        <v>142</v>
      </c>
      <c r="C385" s="40"/>
      <c r="D385" s="53" t="s">
        <v>145</v>
      </c>
      <c r="E385" s="25">
        <f t="shared" si="22"/>
        <v>13000</v>
      </c>
      <c r="F385" s="25">
        <f t="shared" si="22"/>
        <v>13000</v>
      </c>
      <c r="G385" s="25">
        <f t="shared" si="22"/>
        <v>9131.45</v>
      </c>
      <c r="H385" s="25">
        <f t="shared" si="16"/>
        <v>70.24192307692309</v>
      </c>
    </row>
    <row r="386" spans="1:8" ht="42.75">
      <c r="A386" s="135"/>
      <c r="B386" s="133"/>
      <c r="C386" s="42" t="s">
        <v>154</v>
      </c>
      <c r="D386" s="24" t="s">
        <v>156</v>
      </c>
      <c r="E386" s="28">
        <v>13000</v>
      </c>
      <c r="F386" s="28">
        <v>13000</v>
      </c>
      <c r="G386" s="28">
        <v>9131.45</v>
      </c>
      <c r="H386" s="28">
        <f>G386/F386*100</f>
        <v>70.24192307692309</v>
      </c>
    </row>
    <row r="387" spans="1:8" ht="15">
      <c r="A387" s="126" t="s">
        <v>164</v>
      </c>
      <c r="B387" s="44"/>
      <c r="C387" s="40"/>
      <c r="D387" s="54" t="s">
        <v>165</v>
      </c>
      <c r="E387" s="27">
        <f>E388+E390+E392+E394</f>
        <v>172203</v>
      </c>
      <c r="F387" s="27">
        <f>F388+F390+F392+F394</f>
        <v>172203</v>
      </c>
      <c r="G387" s="27">
        <f>G388+G390+G392+G394</f>
        <v>83307.19</v>
      </c>
      <c r="H387" s="27">
        <f t="shared" si="16"/>
        <v>48.37731630691684</v>
      </c>
    </row>
    <row r="388" spans="1:8" ht="14.25" customHeight="1">
      <c r="A388" s="127"/>
      <c r="B388" s="131" t="s">
        <v>166</v>
      </c>
      <c r="C388" s="40"/>
      <c r="D388" s="53" t="s">
        <v>167</v>
      </c>
      <c r="E388" s="25">
        <f>E389</f>
        <v>90972</v>
      </c>
      <c r="F388" s="25">
        <f>F389</f>
        <v>90972</v>
      </c>
      <c r="G388" s="25">
        <f>G389</f>
        <v>40202.19</v>
      </c>
      <c r="H388" s="25">
        <f t="shared" si="16"/>
        <v>44.19182825484765</v>
      </c>
    </row>
    <row r="389" spans="1:8" ht="42.75">
      <c r="A389" s="127"/>
      <c r="B389" s="137"/>
      <c r="C389" s="42" t="s">
        <v>154</v>
      </c>
      <c r="D389" s="24" t="s">
        <v>156</v>
      </c>
      <c r="E389" s="28">
        <v>90972</v>
      </c>
      <c r="F389" s="28">
        <v>90972</v>
      </c>
      <c r="G389" s="28">
        <v>40202.19</v>
      </c>
      <c r="H389" s="28">
        <f>G389/F389*100</f>
        <v>44.19182825484765</v>
      </c>
    </row>
    <row r="390" spans="1:8" ht="14.25" customHeight="1">
      <c r="A390" s="127"/>
      <c r="B390" s="131" t="s">
        <v>170</v>
      </c>
      <c r="C390" s="40"/>
      <c r="D390" s="53" t="s">
        <v>171</v>
      </c>
      <c r="E390" s="25">
        <f>E391</f>
        <v>33995</v>
      </c>
      <c r="F390" s="25">
        <f>F391</f>
        <v>33995</v>
      </c>
      <c r="G390" s="25">
        <f>G391</f>
        <v>15927.13</v>
      </c>
      <c r="H390" s="25">
        <f aca="true" t="shared" si="23" ref="H390:H422">G390/F390*100</f>
        <v>46.85138991028092</v>
      </c>
    </row>
    <row r="391" spans="1:8" ht="42.75">
      <c r="A391" s="127"/>
      <c r="B391" s="137"/>
      <c r="C391" s="42" t="s">
        <v>154</v>
      </c>
      <c r="D391" s="24" t="s">
        <v>156</v>
      </c>
      <c r="E391" s="28">
        <v>33995</v>
      </c>
      <c r="F391" s="28">
        <v>33995</v>
      </c>
      <c r="G391" s="28">
        <v>15927.13</v>
      </c>
      <c r="H391" s="28">
        <f>G391/F391*100</f>
        <v>46.85138991028092</v>
      </c>
    </row>
    <row r="392" spans="1:8" ht="14.25" customHeight="1">
      <c r="A392" s="127"/>
      <c r="B392" s="131" t="s">
        <v>173</v>
      </c>
      <c r="C392" s="40"/>
      <c r="D392" s="53" t="s">
        <v>172</v>
      </c>
      <c r="E392" s="25">
        <f>E393</f>
        <v>41748</v>
      </c>
      <c r="F392" s="25">
        <f>F393</f>
        <v>41748</v>
      </c>
      <c r="G392" s="25">
        <f>G393</f>
        <v>22137.87</v>
      </c>
      <c r="H392" s="25">
        <f t="shared" si="23"/>
        <v>53.02737855705663</v>
      </c>
    </row>
    <row r="393" spans="1:8" ht="42.75">
      <c r="A393" s="127"/>
      <c r="B393" s="137"/>
      <c r="C393" s="42" t="s">
        <v>154</v>
      </c>
      <c r="D393" s="24" t="s">
        <v>156</v>
      </c>
      <c r="E393" s="28">
        <v>41748</v>
      </c>
      <c r="F393" s="28">
        <v>41748</v>
      </c>
      <c r="G393" s="28">
        <v>22137.87</v>
      </c>
      <c r="H393" s="28">
        <f>G393/F393*100</f>
        <v>53.02737855705663</v>
      </c>
    </row>
    <row r="394" spans="1:8" ht="14.25" customHeight="1">
      <c r="A394" s="127"/>
      <c r="B394" s="131" t="s">
        <v>291</v>
      </c>
      <c r="C394" s="40"/>
      <c r="D394" s="53" t="s">
        <v>201</v>
      </c>
      <c r="E394" s="25">
        <f>E395</f>
        <v>5488</v>
      </c>
      <c r="F394" s="25">
        <f>F395</f>
        <v>5488</v>
      </c>
      <c r="G394" s="25">
        <f>G395</f>
        <v>5040</v>
      </c>
      <c r="H394" s="25">
        <f t="shared" si="23"/>
        <v>91.83673469387756</v>
      </c>
    </row>
    <row r="395" spans="1:8" ht="15" customHeight="1">
      <c r="A395" s="128"/>
      <c r="B395" s="133"/>
      <c r="C395" s="42" t="s">
        <v>293</v>
      </c>
      <c r="D395" s="55" t="s">
        <v>292</v>
      </c>
      <c r="E395" s="28">
        <v>5488</v>
      </c>
      <c r="F395" s="28">
        <v>5488</v>
      </c>
      <c r="G395" s="28">
        <v>5040</v>
      </c>
      <c r="H395" s="28">
        <f>G395/F395*100</f>
        <v>91.83673469387756</v>
      </c>
    </row>
    <row r="396" spans="1:8" ht="15">
      <c r="A396" s="126" t="s">
        <v>178</v>
      </c>
      <c r="B396" s="38"/>
      <c r="C396" s="39"/>
      <c r="D396" s="54" t="s">
        <v>179</v>
      </c>
      <c r="E396" s="27">
        <f aca="true" t="shared" si="24" ref="E396:G397">E397</f>
        <v>6000</v>
      </c>
      <c r="F396" s="27">
        <f t="shared" si="24"/>
        <v>6000</v>
      </c>
      <c r="G396" s="27">
        <f t="shared" si="24"/>
        <v>1354</v>
      </c>
      <c r="H396" s="27">
        <f>G396/F396*100</f>
        <v>22.566666666666666</v>
      </c>
    </row>
    <row r="397" spans="1:8" ht="28.5">
      <c r="A397" s="134"/>
      <c r="B397" s="131" t="s">
        <v>180</v>
      </c>
      <c r="C397" s="40"/>
      <c r="D397" s="53" t="s">
        <v>181</v>
      </c>
      <c r="E397" s="25">
        <f t="shared" si="24"/>
        <v>6000</v>
      </c>
      <c r="F397" s="25">
        <f t="shared" si="24"/>
        <v>6000</v>
      </c>
      <c r="G397" s="25">
        <f t="shared" si="24"/>
        <v>1354</v>
      </c>
      <c r="H397" s="25">
        <f>G397/F397*100</f>
        <v>22.566666666666666</v>
      </c>
    </row>
    <row r="398" spans="1:8" ht="28.5">
      <c r="A398" s="135"/>
      <c r="B398" s="137"/>
      <c r="C398" s="42" t="s">
        <v>345</v>
      </c>
      <c r="D398" s="55" t="s">
        <v>346</v>
      </c>
      <c r="E398" s="28">
        <v>6000</v>
      </c>
      <c r="F398" s="28">
        <v>6000</v>
      </c>
      <c r="G398" s="28">
        <v>1354</v>
      </c>
      <c r="H398" s="28">
        <f t="shared" si="23"/>
        <v>22.566666666666666</v>
      </c>
    </row>
    <row r="399" spans="1:8" ht="15">
      <c r="A399" s="126" t="s">
        <v>106</v>
      </c>
      <c r="B399" s="38"/>
      <c r="C399" s="39"/>
      <c r="D399" s="54" t="s">
        <v>182</v>
      </c>
      <c r="E399" s="27">
        <f>E400+E402+E404+E406+E408+E410</f>
        <v>1300000</v>
      </c>
      <c r="F399" s="27">
        <f>F400+F402+F404+F406+F408+F410</f>
        <v>1309000</v>
      </c>
      <c r="G399" s="27">
        <f>G400+G402+G404+G406+G408+G410</f>
        <v>665372.7000000001</v>
      </c>
      <c r="H399" s="27">
        <f t="shared" si="23"/>
        <v>50.83061115355234</v>
      </c>
    </row>
    <row r="400" spans="1:8" ht="85.5" customHeight="1">
      <c r="A400" s="134"/>
      <c r="B400" s="131" t="s">
        <v>107</v>
      </c>
      <c r="C400" s="40"/>
      <c r="D400" s="53" t="s">
        <v>183</v>
      </c>
      <c r="E400" s="25">
        <f>E401</f>
        <v>938000</v>
      </c>
      <c r="F400" s="25">
        <f>F401</f>
        <v>938000</v>
      </c>
      <c r="G400" s="25">
        <f>G401</f>
        <v>443262</v>
      </c>
      <c r="H400" s="25">
        <f t="shared" si="23"/>
        <v>47.256076759061834</v>
      </c>
    </row>
    <row r="401" spans="1:8" ht="14.25">
      <c r="A401" s="134"/>
      <c r="B401" s="137"/>
      <c r="C401" s="42" t="s">
        <v>348</v>
      </c>
      <c r="D401" s="55" t="s">
        <v>349</v>
      </c>
      <c r="E401" s="28">
        <v>938000</v>
      </c>
      <c r="F401" s="28">
        <v>938000</v>
      </c>
      <c r="G401" s="28">
        <v>443262</v>
      </c>
      <c r="H401" s="28">
        <f t="shared" si="23"/>
        <v>47.256076759061834</v>
      </c>
    </row>
    <row r="402" spans="1:8" ht="57">
      <c r="A402" s="134"/>
      <c r="B402" s="131" t="s">
        <v>299</v>
      </c>
      <c r="C402" s="40"/>
      <c r="D402" s="53" t="s">
        <v>300</v>
      </c>
      <c r="E402" s="25">
        <f>E403</f>
        <v>184000</v>
      </c>
      <c r="F402" s="25">
        <f>F403</f>
        <v>184000</v>
      </c>
      <c r="G402" s="25">
        <f>G403</f>
        <v>115295.28</v>
      </c>
      <c r="H402" s="25">
        <f t="shared" si="23"/>
        <v>62.66047826086957</v>
      </c>
    </row>
    <row r="403" spans="1:8" ht="14.25">
      <c r="A403" s="134"/>
      <c r="B403" s="137"/>
      <c r="C403" s="42" t="s">
        <v>348</v>
      </c>
      <c r="D403" s="55" t="s">
        <v>349</v>
      </c>
      <c r="E403" s="28">
        <v>184000</v>
      </c>
      <c r="F403" s="28">
        <v>184000</v>
      </c>
      <c r="G403" s="28">
        <v>115295.28</v>
      </c>
      <c r="H403" s="28">
        <f>G403/F403*100</f>
        <v>62.66047826086957</v>
      </c>
    </row>
    <row r="404" spans="1:8" ht="14.25">
      <c r="A404" s="134"/>
      <c r="B404" s="131" t="s">
        <v>350</v>
      </c>
      <c r="C404" s="40"/>
      <c r="D404" s="53" t="s">
        <v>351</v>
      </c>
      <c r="E404" s="25">
        <f>E405</f>
        <v>70000</v>
      </c>
      <c r="F404" s="25">
        <f>F405</f>
        <v>70000</v>
      </c>
      <c r="G404" s="25">
        <f>G405</f>
        <v>45693.71</v>
      </c>
      <c r="H404" s="25">
        <f t="shared" si="23"/>
        <v>65.27672857142856</v>
      </c>
    </row>
    <row r="405" spans="1:8" ht="14.25">
      <c r="A405" s="134"/>
      <c r="B405" s="137"/>
      <c r="C405" s="42" t="s">
        <v>348</v>
      </c>
      <c r="D405" s="55" t="s">
        <v>349</v>
      </c>
      <c r="E405" s="28">
        <v>70000</v>
      </c>
      <c r="F405" s="28">
        <v>70000</v>
      </c>
      <c r="G405" s="28">
        <v>45693.71</v>
      </c>
      <c r="H405" s="28">
        <f t="shared" si="23"/>
        <v>65.27672857142856</v>
      </c>
    </row>
    <row r="406" spans="1:8" ht="14.25">
      <c r="A406" s="134"/>
      <c r="B406" s="131" t="s">
        <v>352</v>
      </c>
      <c r="C406" s="40"/>
      <c r="D406" s="53" t="s">
        <v>353</v>
      </c>
      <c r="E406" s="25">
        <f>E407</f>
        <v>96000</v>
      </c>
      <c r="F406" s="25">
        <f>F407</f>
        <v>96000</v>
      </c>
      <c r="G406" s="25">
        <f>G407</f>
        <v>44868.29</v>
      </c>
      <c r="H406" s="25">
        <f t="shared" si="23"/>
        <v>46.737802083333335</v>
      </c>
    </row>
    <row r="407" spans="1:8" ht="14.25">
      <c r="A407" s="134"/>
      <c r="B407" s="137"/>
      <c r="C407" s="42" t="s">
        <v>348</v>
      </c>
      <c r="D407" s="55" t="s">
        <v>349</v>
      </c>
      <c r="E407" s="28">
        <v>96000</v>
      </c>
      <c r="F407" s="28">
        <v>96000</v>
      </c>
      <c r="G407" s="28">
        <v>44868.29</v>
      </c>
      <c r="H407" s="28">
        <f>G407/F407*100</f>
        <v>46.737802083333335</v>
      </c>
    </row>
    <row r="408" spans="1:8" ht="28.5">
      <c r="A408" s="134"/>
      <c r="B408" s="131" t="s">
        <v>301</v>
      </c>
      <c r="C408" s="40"/>
      <c r="D408" s="53" t="s">
        <v>89</v>
      </c>
      <c r="E408" s="25">
        <f>E409</f>
        <v>2000</v>
      </c>
      <c r="F408" s="25">
        <f>F409</f>
        <v>2000</v>
      </c>
      <c r="G408" s="25">
        <f>G409</f>
        <v>0</v>
      </c>
      <c r="H408" s="25">
        <f t="shared" si="23"/>
        <v>0</v>
      </c>
    </row>
    <row r="409" spans="1:8" ht="42.75">
      <c r="A409" s="134"/>
      <c r="B409" s="137"/>
      <c r="C409" s="42" t="s">
        <v>154</v>
      </c>
      <c r="D409" s="24" t="s">
        <v>156</v>
      </c>
      <c r="E409" s="28">
        <v>2000</v>
      </c>
      <c r="F409" s="28">
        <v>2000</v>
      </c>
      <c r="G409" s="28">
        <v>0</v>
      </c>
      <c r="H409" s="28">
        <f>G409/F409*100</f>
        <v>0</v>
      </c>
    </row>
    <row r="410" spans="1:8" ht="14.25">
      <c r="A410" s="134"/>
      <c r="B410" s="131" t="s">
        <v>354</v>
      </c>
      <c r="C410" s="40"/>
      <c r="D410" s="53" t="s">
        <v>201</v>
      </c>
      <c r="E410" s="25">
        <f>E411</f>
        <v>10000</v>
      </c>
      <c r="F410" s="25">
        <f>F411</f>
        <v>19000</v>
      </c>
      <c r="G410" s="25">
        <f>G411</f>
        <v>16253.42</v>
      </c>
      <c r="H410" s="25">
        <f t="shared" si="23"/>
        <v>85.54431578947369</v>
      </c>
    </row>
    <row r="411" spans="1:8" ht="14.25">
      <c r="A411" s="135"/>
      <c r="B411" s="137"/>
      <c r="C411" s="42" t="s">
        <v>348</v>
      </c>
      <c r="D411" s="55" t="s">
        <v>349</v>
      </c>
      <c r="E411" s="28">
        <v>10000</v>
      </c>
      <c r="F411" s="28">
        <v>19000</v>
      </c>
      <c r="G411" s="28">
        <v>16253.42</v>
      </c>
      <c r="H411" s="28">
        <f t="shared" si="23"/>
        <v>85.54431578947369</v>
      </c>
    </row>
    <row r="412" spans="1:8" ht="24">
      <c r="A412" s="126" t="s">
        <v>310</v>
      </c>
      <c r="B412" s="38"/>
      <c r="C412" s="39"/>
      <c r="D412" s="54" t="s">
        <v>195</v>
      </c>
      <c r="E412" s="27">
        <f aca="true" t="shared" si="25" ref="E412:G413">E413</f>
        <v>14616</v>
      </c>
      <c r="F412" s="27">
        <f t="shared" si="25"/>
        <v>14616</v>
      </c>
      <c r="G412" s="27">
        <f t="shared" si="25"/>
        <v>6947.99</v>
      </c>
      <c r="H412" s="27">
        <f t="shared" si="23"/>
        <v>47.536877394636015</v>
      </c>
    </row>
    <row r="413" spans="1:8" ht="14.25">
      <c r="A413" s="134"/>
      <c r="B413" s="131" t="s">
        <v>311</v>
      </c>
      <c r="C413" s="40"/>
      <c r="D413" s="53" t="s">
        <v>194</v>
      </c>
      <c r="E413" s="25">
        <f t="shared" si="25"/>
        <v>14616</v>
      </c>
      <c r="F413" s="25">
        <f t="shared" si="25"/>
        <v>14616</v>
      </c>
      <c r="G413" s="25">
        <f t="shared" si="25"/>
        <v>6947.99</v>
      </c>
      <c r="H413" s="25">
        <f t="shared" si="23"/>
        <v>47.536877394636015</v>
      </c>
    </row>
    <row r="414" spans="1:8" ht="42.75">
      <c r="A414" s="135"/>
      <c r="B414" s="137"/>
      <c r="C414" s="42" t="s">
        <v>154</v>
      </c>
      <c r="D414" s="24" t="s">
        <v>156</v>
      </c>
      <c r="E414" s="28">
        <v>14616</v>
      </c>
      <c r="F414" s="28">
        <v>14616</v>
      </c>
      <c r="G414" s="28">
        <v>6947.99</v>
      </c>
      <c r="H414" s="28">
        <f>G414/F414*100</f>
        <v>47.536877394636015</v>
      </c>
    </row>
    <row r="415" spans="1:8" ht="43.5" customHeight="1">
      <c r="A415" s="68" t="s">
        <v>355</v>
      </c>
      <c r="B415" s="139" t="s">
        <v>356</v>
      </c>
      <c r="C415" s="139"/>
      <c r="D415" s="140"/>
      <c r="E415" s="25"/>
      <c r="F415" s="25"/>
      <c r="G415" s="25"/>
      <c r="H415" s="25"/>
    </row>
    <row r="416" spans="1:8" ht="15">
      <c r="A416" s="66" t="s">
        <v>357</v>
      </c>
      <c r="B416" s="139" t="s">
        <v>358</v>
      </c>
      <c r="C416" s="139"/>
      <c r="D416" s="140"/>
      <c r="E416" s="25"/>
      <c r="F416" s="25"/>
      <c r="G416" s="25"/>
      <c r="H416" s="25"/>
    </row>
    <row r="417" spans="1:8" ht="15">
      <c r="A417" s="68" t="s">
        <v>359</v>
      </c>
      <c r="B417" s="139" t="s">
        <v>360</v>
      </c>
      <c r="C417" s="139"/>
      <c r="D417" s="140"/>
      <c r="E417" s="27">
        <f>E418</f>
        <v>240000</v>
      </c>
      <c r="F417" s="27">
        <f aca="true" t="shared" si="26" ref="F417:G419">F418</f>
        <v>270000</v>
      </c>
      <c r="G417" s="27">
        <f t="shared" si="26"/>
        <v>100515.27</v>
      </c>
      <c r="H417" s="81">
        <f t="shared" si="23"/>
        <v>37.22787777777778</v>
      </c>
    </row>
    <row r="418" spans="1:8" ht="24">
      <c r="A418" s="126" t="s">
        <v>362</v>
      </c>
      <c r="B418" s="38"/>
      <c r="C418" s="39"/>
      <c r="D418" s="54" t="s">
        <v>361</v>
      </c>
      <c r="E418" s="27">
        <f>E419</f>
        <v>240000</v>
      </c>
      <c r="F418" s="27">
        <f t="shared" si="26"/>
        <v>270000</v>
      </c>
      <c r="G418" s="27">
        <f t="shared" si="26"/>
        <v>100515.27</v>
      </c>
      <c r="H418" s="27">
        <f t="shared" si="23"/>
        <v>37.22787777777778</v>
      </c>
    </row>
    <row r="419" spans="1:8" ht="42.75">
      <c r="A419" s="134"/>
      <c r="B419" s="131" t="s">
        <v>363</v>
      </c>
      <c r="C419" s="40"/>
      <c r="D419" s="53" t="s">
        <v>364</v>
      </c>
      <c r="E419" s="25">
        <f>E420</f>
        <v>240000</v>
      </c>
      <c r="F419" s="25">
        <f t="shared" si="26"/>
        <v>270000</v>
      </c>
      <c r="G419" s="25">
        <f t="shared" si="26"/>
        <v>100515.27</v>
      </c>
      <c r="H419" s="25">
        <f t="shared" si="23"/>
        <v>37.22787777777778</v>
      </c>
    </row>
    <row r="420" spans="1:8" ht="100.5" customHeight="1">
      <c r="A420" s="135"/>
      <c r="B420" s="137"/>
      <c r="C420" s="42" t="s">
        <v>365</v>
      </c>
      <c r="D420" s="55" t="s">
        <v>366</v>
      </c>
      <c r="E420" s="28">
        <v>240000</v>
      </c>
      <c r="F420" s="28">
        <v>270000</v>
      </c>
      <c r="G420" s="28">
        <v>100515.27</v>
      </c>
      <c r="H420" s="28">
        <f t="shared" si="23"/>
        <v>37.22787777777778</v>
      </c>
    </row>
    <row r="421" spans="1:8" ht="15">
      <c r="A421" s="138" t="s">
        <v>367</v>
      </c>
      <c r="B421" s="139"/>
      <c r="C421" s="139"/>
      <c r="D421" s="140"/>
      <c r="E421" s="27">
        <f>E422</f>
        <v>1620922</v>
      </c>
      <c r="F421" s="27">
        <f>F422</f>
        <v>6788096</v>
      </c>
      <c r="G421" s="27">
        <f>G422</f>
        <v>57444.57</v>
      </c>
      <c r="H421" s="27">
        <f t="shared" si="23"/>
        <v>0.846254531462136</v>
      </c>
    </row>
    <row r="422" spans="1:8" ht="15">
      <c r="A422" s="66" t="s">
        <v>328</v>
      </c>
      <c r="B422" s="139" t="s">
        <v>368</v>
      </c>
      <c r="C422" s="139"/>
      <c r="D422" s="140"/>
      <c r="E422" s="27">
        <f>E423+E428+E431+E434+E437+E442</f>
        <v>1620922</v>
      </c>
      <c r="F422" s="27">
        <f>F423+F428+F431+F434+F437+F442</f>
        <v>6788096</v>
      </c>
      <c r="G422" s="27">
        <f>G423+G428+G431+G434+G437+G442</f>
        <v>57444.57</v>
      </c>
      <c r="H422" s="27">
        <f t="shared" si="23"/>
        <v>0.846254531462136</v>
      </c>
    </row>
    <row r="423" spans="1:8" ht="15">
      <c r="A423" s="126" t="s">
        <v>92</v>
      </c>
      <c r="B423" s="38"/>
      <c r="C423" s="39"/>
      <c r="D423" s="54" t="s">
        <v>206</v>
      </c>
      <c r="E423" s="27">
        <f>E424</f>
        <v>197310.87</v>
      </c>
      <c r="F423" s="27">
        <f>F424</f>
        <v>2318000</v>
      </c>
      <c r="G423" s="27">
        <f>G424</f>
        <v>2102.11</v>
      </c>
      <c r="H423" s="27">
        <f aca="true" t="shared" si="27" ref="H423:H455">G423/F423*100</f>
        <v>0.09068636755823986</v>
      </c>
    </row>
    <row r="424" spans="1:8" ht="28.5">
      <c r="A424" s="134"/>
      <c r="B424" s="131" t="s">
        <v>120</v>
      </c>
      <c r="C424" s="40"/>
      <c r="D424" s="53" t="s">
        <v>369</v>
      </c>
      <c r="E424" s="25">
        <f>SUM(E425:E427)</f>
        <v>197310.87</v>
      </c>
      <c r="F424" s="25">
        <f>SUM(F425:F427)</f>
        <v>2318000</v>
      </c>
      <c r="G424" s="25">
        <f>SUM(G425:G427)</f>
        <v>2102.11</v>
      </c>
      <c r="H424" s="25">
        <f t="shared" si="27"/>
        <v>0.09068636755823986</v>
      </c>
    </row>
    <row r="425" spans="1:8" ht="28.5">
      <c r="A425" s="134"/>
      <c r="B425" s="136"/>
      <c r="C425" s="42" t="s">
        <v>370</v>
      </c>
      <c r="D425" s="55" t="s">
        <v>371</v>
      </c>
      <c r="E425" s="28">
        <v>197310.87</v>
      </c>
      <c r="F425" s="28"/>
      <c r="G425" s="28"/>
      <c r="H425" s="28"/>
    </row>
    <row r="426" spans="1:8" ht="28.5">
      <c r="A426" s="134"/>
      <c r="B426" s="136"/>
      <c r="C426" s="42" t="s">
        <v>372</v>
      </c>
      <c r="D426" s="55" t="s">
        <v>371</v>
      </c>
      <c r="E426" s="28"/>
      <c r="F426" s="28">
        <v>1425000</v>
      </c>
      <c r="G426" s="28">
        <v>0</v>
      </c>
      <c r="H426" s="28">
        <f t="shared" si="27"/>
        <v>0</v>
      </c>
    </row>
    <row r="427" spans="1:8" ht="28.5">
      <c r="A427" s="135"/>
      <c r="B427" s="137"/>
      <c r="C427" s="42" t="s">
        <v>373</v>
      </c>
      <c r="D427" s="55" t="s">
        <v>371</v>
      </c>
      <c r="E427" s="28"/>
      <c r="F427" s="28">
        <v>893000</v>
      </c>
      <c r="G427" s="28">
        <v>2102.11</v>
      </c>
      <c r="H427" s="28">
        <f t="shared" si="27"/>
        <v>0.23539865621500564</v>
      </c>
    </row>
    <row r="428" spans="1:8" ht="15">
      <c r="A428" s="126" t="s">
        <v>112</v>
      </c>
      <c r="B428" s="72"/>
      <c r="C428" s="70"/>
      <c r="D428" s="54" t="s">
        <v>225</v>
      </c>
      <c r="E428" s="65">
        <f aca="true" t="shared" si="28" ref="E428:G429">E429</f>
        <v>0</v>
      </c>
      <c r="F428" s="65">
        <f t="shared" si="28"/>
        <v>70000</v>
      </c>
      <c r="G428" s="65">
        <f t="shared" si="28"/>
        <v>0</v>
      </c>
      <c r="H428" s="27">
        <f t="shared" si="27"/>
        <v>0</v>
      </c>
    </row>
    <row r="429" spans="1:8" ht="15" customHeight="1">
      <c r="A429" s="127"/>
      <c r="B429" s="131" t="s">
        <v>226</v>
      </c>
      <c r="C429" s="37"/>
      <c r="D429" s="56" t="s">
        <v>228</v>
      </c>
      <c r="E429" s="29">
        <f t="shared" si="28"/>
        <v>0</v>
      </c>
      <c r="F429" s="29">
        <f t="shared" si="28"/>
        <v>70000</v>
      </c>
      <c r="G429" s="29">
        <f t="shared" si="28"/>
        <v>0</v>
      </c>
      <c r="H429" s="29">
        <f t="shared" si="27"/>
        <v>0</v>
      </c>
    </row>
    <row r="430" spans="1:8" ht="28.5">
      <c r="A430" s="128"/>
      <c r="B430" s="133"/>
      <c r="C430" s="42" t="s">
        <v>370</v>
      </c>
      <c r="D430" s="55" t="s">
        <v>371</v>
      </c>
      <c r="E430" s="28"/>
      <c r="F430" s="28">
        <v>70000</v>
      </c>
      <c r="G430" s="28">
        <v>0</v>
      </c>
      <c r="H430" s="28">
        <f t="shared" si="27"/>
        <v>0</v>
      </c>
    </row>
    <row r="431" spans="1:8" ht="15">
      <c r="A431" s="126" t="s">
        <v>164</v>
      </c>
      <c r="B431" s="38"/>
      <c r="C431" s="70"/>
      <c r="D431" s="54" t="s">
        <v>165</v>
      </c>
      <c r="E431" s="27">
        <f aca="true" t="shared" si="29" ref="E431:G432">E432</f>
        <v>50000</v>
      </c>
      <c r="F431" s="27">
        <f t="shared" si="29"/>
        <v>50000</v>
      </c>
      <c r="G431" s="27">
        <f t="shared" si="29"/>
        <v>0</v>
      </c>
      <c r="H431" s="27">
        <f t="shared" si="27"/>
        <v>0</v>
      </c>
    </row>
    <row r="432" spans="1:8" ht="14.25">
      <c r="A432" s="127"/>
      <c r="B432" s="131" t="s">
        <v>166</v>
      </c>
      <c r="C432" s="37"/>
      <c r="D432" s="56" t="s">
        <v>167</v>
      </c>
      <c r="E432" s="29">
        <f t="shared" si="29"/>
        <v>50000</v>
      </c>
      <c r="F432" s="29">
        <f t="shared" si="29"/>
        <v>50000</v>
      </c>
      <c r="G432" s="29">
        <f t="shared" si="29"/>
        <v>0</v>
      </c>
      <c r="H432" s="29">
        <f t="shared" si="27"/>
        <v>0</v>
      </c>
    </row>
    <row r="433" spans="1:8" ht="28.5">
      <c r="A433" s="128"/>
      <c r="B433" s="133"/>
      <c r="C433" s="42" t="s">
        <v>370</v>
      </c>
      <c r="D433" s="55" t="s">
        <v>371</v>
      </c>
      <c r="E433" s="28">
        <v>50000</v>
      </c>
      <c r="F433" s="28">
        <v>50000</v>
      </c>
      <c r="G433" s="28">
        <v>0</v>
      </c>
      <c r="H433" s="28">
        <f t="shared" si="27"/>
        <v>0</v>
      </c>
    </row>
    <row r="434" spans="1:8" ht="15" customHeight="1">
      <c r="A434" s="126" t="s">
        <v>106</v>
      </c>
      <c r="B434" s="67"/>
      <c r="C434" s="37"/>
      <c r="D434" s="54" t="s">
        <v>182</v>
      </c>
      <c r="E434" s="27">
        <f aca="true" t="shared" si="30" ref="E434:G435">E435</f>
        <v>0</v>
      </c>
      <c r="F434" s="27">
        <f t="shared" si="30"/>
        <v>32096</v>
      </c>
      <c r="G434" s="27">
        <f t="shared" si="30"/>
        <v>0</v>
      </c>
      <c r="H434" s="27">
        <f t="shared" si="27"/>
        <v>0</v>
      </c>
    </row>
    <row r="435" spans="1:8" ht="14.25" customHeight="1">
      <c r="A435" s="127"/>
      <c r="B435" s="131" t="s">
        <v>301</v>
      </c>
      <c r="C435" s="37"/>
      <c r="D435" s="56" t="s">
        <v>89</v>
      </c>
      <c r="E435" s="29">
        <f t="shared" si="30"/>
        <v>0</v>
      </c>
      <c r="F435" s="29">
        <f t="shared" si="30"/>
        <v>32096</v>
      </c>
      <c r="G435" s="29">
        <f t="shared" si="30"/>
        <v>0</v>
      </c>
      <c r="H435" s="29">
        <f t="shared" si="27"/>
        <v>0</v>
      </c>
    </row>
    <row r="436" spans="1:8" ht="28.5">
      <c r="A436" s="128"/>
      <c r="B436" s="133"/>
      <c r="C436" s="42" t="s">
        <v>370</v>
      </c>
      <c r="D436" s="55" t="s">
        <v>371</v>
      </c>
      <c r="E436" s="28"/>
      <c r="F436" s="28">
        <v>32096</v>
      </c>
      <c r="G436" s="28">
        <v>0</v>
      </c>
      <c r="H436" s="28">
        <f t="shared" si="27"/>
        <v>0</v>
      </c>
    </row>
    <row r="437" spans="1:8" ht="24">
      <c r="A437" s="126" t="s">
        <v>312</v>
      </c>
      <c r="B437" s="38"/>
      <c r="C437" s="39"/>
      <c r="D437" s="54" t="s">
        <v>197</v>
      </c>
      <c r="E437" s="27">
        <f>E438+E440</f>
        <v>238000</v>
      </c>
      <c r="F437" s="27">
        <f>F438+F440</f>
        <v>3678000</v>
      </c>
      <c r="G437" s="27">
        <f>G438+G440</f>
        <v>15822.46</v>
      </c>
      <c r="H437" s="27">
        <f t="shared" si="27"/>
        <v>0.43019195214790645</v>
      </c>
    </row>
    <row r="438" spans="1:8" ht="28.5">
      <c r="A438" s="127"/>
      <c r="B438" s="131" t="s">
        <v>313</v>
      </c>
      <c r="C438" s="37"/>
      <c r="D438" s="56" t="s">
        <v>198</v>
      </c>
      <c r="E438" s="29">
        <f>E439</f>
        <v>220000</v>
      </c>
      <c r="F438" s="29">
        <f>F439</f>
        <v>3660000</v>
      </c>
      <c r="G438" s="29">
        <f>G439</f>
        <v>6822.46</v>
      </c>
      <c r="H438" s="29">
        <f t="shared" si="27"/>
        <v>0.18640601092896175</v>
      </c>
    </row>
    <row r="439" spans="1:8" ht="28.5">
      <c r="A439" s="127"/>
      <c r="B439" s="133"/>
      <c r="C439" s="42" t="s">
        <v>370</v>
      </c>
      <c r="D439" s="55" t="s">
        <v>371</v>
      </c>
      <c r="E439" s="28">
        <v>220000</v>
      </c>
      <c r="F439" s="28">
        <v>3660000</v>
      </c>
      <c r="G439" s="28">
        <v>6822.46</v>
      </c>
      <c r="H439" s="28">
        <f t="shared" si="27"/>
        <v>0.18640601092896175</v>
      </c>
    </row>
    <row r="440" spans="1:8" ht="28.5">
      <c r="A440" s="127"/>
      <c r="B440" s="131" t="s">
        <v>317</v>
      </c>
      <c r="C440" s="37"/>
      <c r="D440" s="56" t="s">
        <v>318</v>
      </c>
      <c r="E440" s="29">
        <f>E441</f>
        <v>18000</v>
      </c>
      <c r="F440" s="29">
        <f>F441</f>
        <v>18000</v>
      </c>
      <c r="G440" s="29">
        <f>G441</f>
        <v>9000</v>
      </c>
      <c r="H440" s="29">
        <f t="shared" si="27"/>
        <v>50</v>
      </c>
    </row>
    <row r="441" spans="1:8" ht="28.5">
      <c r="A441" s="128"/>
      <c r="B441" s="133"/>
      <c r="C441" s="42" t="s">
        <v>370</v>
      </c>
      <c r="D441" s="55" t="s">
        <v>371</v>
      </c>
      <c r="E441" s="28">
        <v>18000</v>
      </c>
      <c r="F441" s="28">
        <v>18000</v>
      </c>
      <c r="G441" s="28">
        <v>9000</v>
      </c>
      <c r="H441" s="28">
        <f t="shared" si="27"/>
        <v>50</v>
      </c>
    </row>
    <row r="442" spans="1:8" ht="36">
      <c r="A442" s="126" t="s">
        <v>319</v>
      </c>
      <c r="B442" s="44"/>
      <c r="C442" s="37"/>
      <c r="D442" s="54" t="s">
        <v>199</v>
      </c>
      <c r="E442" s="27">
        <f>E443+E445</f>
        <v>1135611.13</v>
      </c>
      <c r="F442" s="27">
        <f>F443+F445</f>
        <v>640000</v>
      </c>
      <c r="G442" s="27">
        <f>G443+G445</f>
        <v>39520</v>
      </c>
      <c r="H442" s="27">
        <f t="shared" si="27"/>
        <v>6.175</v>
      </c>
    </row>
    <row r="443" spans="1:8" ht="28.5">
      <c r="A443" s="127"/>
      <c r="B443" s="131" t="s">
        <v>320</v>
      </c>
      <c r="C443" s="37"/>
      <c r="D443" s="56" t="s">
        <v>200</v>
      </c>
      <c r="E443" s="29">
        <f>E444</f>
        <v>40000</v>
      </c>
      <c r="F443" s="29">
        <f>F444</f>
        <v>40000</v>
      </c>
      <c r="G443" s="29">
        <f>G444</f>
        <v>24400</v>
      </c>
      <c r="H443" s="29">
        <f t="shared" si="27"/>
        <v>61</v>
      </c>
    </row>
    <row r="444" spans="1:8" ht="28.5">
      <c r="A444" s="127"/>
      <c r="B444" s="133"/>
      <c r="C444" s="42" t="s">
        <v>370</v>
      </c>
      <c r="D444" s="55" t="s">
        <v>371</v>
      </c>
      <c r="E444" s="28">
        <v>40000</v>
      </c>
      <c r="F444" s="28">
        <v>40000</v>
      </c>
      <c r="G444" s="28">
        <v>24400</v>
      </c>
      <c r="H444" s="28">
        <f t="shared" si="27"/>
        <v>61</v>
      </c>
    </row>
    <row r="445" spans="1:8" ht="28.5">
      <c r="A445" s="127"/>
      <c r="B445" s="131" t="s">
        <v>375</v>
      </c>
      <c r="C445" s="37"/>
      <c r="D445" s="56" t="s">
        <v>376</v>
      </c>
      <c r="E445" s="29">
        <f>SUM(E446:E448)</f>
        <v>1095611.13</v>
      </c>
      <c r="F445" s="29">
        <f>SUM(F446:F448)</f>
        <v>600000</v>
      </c>
      <c r="G445" s="29">
        <f>SUM(G446:G448)</f>
        <v>15120</v>
      </c>
      <c r="H445" s="29">
        <f t="shared" si="27"/>
        <v>2.52</v>
      </c>
    </row>
    <row r="446" spans="1:8" ht="28.5">
      <c r="A446" s="127"/>
      <c r="B446" s="132"/>
      <c r="C446" s="42" t="s">
        <v>370</v>
      </c>
      <c r="D446" s="55" t="s">
        <v>371</v>
      </c>
      <c r="E446" s="28">
        <v>1095611.13</v>
      </c>
      <c r="F446" s="28"/>
      <c r="G446" s="28"/>
      <c r="H446" s="28"/>
    </row>
    <row r="447" spans="1:8" ht="28.5">
      <c r="A447" s="127"/>
      <c r="B447" s="132"/>
      <c r="C447" s="42" t="s">
        <v>372</v>
      </c>
      <c r="D447" s="55" t="s">
        <v>371</v>
      </c>
      <c r="E447" s="28"/>
      <c r="F447" s="28">
        <v>419940</v>
      </c>
      <c r="G447" s="28">
        <v>2659.62</v>
      </c>
      <c r="H447" s="28">
        <f t="shared" si="27"/>
        <v>0.6333333333333333</v>
      </c>
    </row>
    <row r="448" spans="1:8" ht="28.5">
      <c r="A448" s="128"/>
      <c r="B448" s="133"/>
      <c r="C448" s="42" t="s">
        <v>373</v>
      </c>
      <c r="D448" s="55" t="s">
        <v>371</v>
      </c>
      <c r="E448" s="28"/>
      <c r="F448" s="28">
        <v>180060</v>
      </c>
      <c r="G448" s="28">
        <v>12460.38</v>
      </c>
      <c r="H448" s="28">
        <f t="shared" si="27"/>
        <v>6.920126624458513</v>
      </c>
    </row>
    <row r="449" spans="1:8" ht="42.75" customHeight="1">
      <c r="A449" s="60"/>
      <c r="B449" s="69" t="s">
        <v>204</v>
      </c>
      <c r="C449" s="142" t="s">
        <v>374</v>
      </c>
      <c r="D449" s="143"/>
      <c r="E449" s="65"/>
      <c r="F449" s="65">
        <f>F450+F454</f>
        <v>2918000</v>
      </c>
      <c r="G449" s="65">
        <f>G450+G454</f>
        <v>17222.11</v>
      </c>
      <c r="H449" s="65">
        <f t="shared" si="27"/>
        <v>0.5902025359835504</v>
      </c>
    </row>
    <row r="450" spans="1:8" ht="15">
      <c r="A450" s="126" t="s">
        <v>92</v>
      </c>
      <c r="B450" s="38"/>
      <c r="C450" s="39"/>
      <c r="D450" s="54" t="s">
        <v>206</v>
      </c>
      <c r="E450" s="27"/>
      <c r="F450" s="27">
        <f>F451</f>
        <v>2318000</v>
      </c>
      <c r="G450" s="27">
        <f>G451</f>
        <v>2102.11</v>
      </c>
      <c r="H450" s="65">
        <f t="shared" si="27"/>
        <v>0.09068636755823986</v>
      </c>
    </row>
    <row r="451" spans="1:8" ht="28.5">
      <c r="A451" s="134"/>
      <c r="B451" s="131" t="s">
        <v>120</v>
      </c>
      <c r="C451" s="40"/>
      <c r="D451" s="53" t="s">
        <v>369</v>
      </c>
      <c r="E451" s="25"/>
      <c r="F451" s="25">
        <f>SUM(F452:F453)</f>
        <v>2318000</v>
      </c>
      <c r="G451" s="25">
        <f>SUM(G452:G453)</f>
        <v>2102.11</v>
      </c>
      <c r="H451" s="28">
        <f t="shared" si="27"/>
        <v>0.09068636755823986</v>
      </c>
    </row>
    <row r="452" spans="1:8" ht="28.5">
      <c r="A452" s="134"/>
      <c r="B452" s="136"/>
      <c r="C452" s="42" t="s">
        <v>372</v>
      </c>
      <c r="D452" s="55" t="s">
        <v>371</v>
      </c>
      <c r="E452" s="28"/>
      <c r="F452" s="28">
        <v>1425000</v>
      </c>
      <c r="G452" s="28">
        <v>0</v>
      </c>
      <c r="H452" s="28">
        <f t="shared" si="27"/>
        <v>0</v>
      </c>
    </row>
    <row r="453" spans="1:8" ht="28.5">
      <c r="A453" s="135"/>
      <c r="B453" s="137"/>
      <c r="C453" s="42" t="s">
        <v>373</v>
      </c>
      <c r="D453" s="55" t="s">
        <v>371</v>
      </c>
      <c r="E453" s="28"/>
      <c r="F453" s="28">
        <v>893000</v>
      </c>
      <c r="G453" s="28">
        <v>2102.11</v>
      </c>
      <c r="H453" s="28">
        <f t="shared" si="27"/>
        <v>0.23539865621500564</v>
      </c>
    </row>
    <row r="454" spans="1:8" ht="36" customHeight="1">
      <c r="A454" s="126" t="s">
        <v>319</v>
      </c>
      <c r="B454" s="44"/>
      <c r="C454" s="37"/>
      <c r="D454" s="54" t="s">
        <v>199</v>
      </c>
      <c r="E454" s="25"/>
      <c r="F454" s="81">
        <f>F455</f>
        <v>600000</v>
      </c>
      <c r="G454" s="81">
        <f>G455</f>
        <v>15120</v>
      </c>
      <c r="H454" s="27">
        <f>G454/F454*100</f>
        <v>2.52</v>
      </c>
    </row>
    <row r="455" spans="1:8" ht="28.5">
      <c r="A455" s="127"/>
      <c r="B455" s="131" t="s">
        <v>375</v>
      </c>
      <c r="C455" s="37"/>
      <c r="D455" s="56" t="s">
        <v>376</v>
      </c>
      <c r="E455" s="29"/>
      <c r="F455" s="29">
        <f>SUM(F456:F457)</f>
        <v>600000</v>
      </c>
      <c r="G455" s="29">
        <f>SUM(G456:G457)</f>
        <v>15120</v>
      </c>
      <c r="H455" s="28">
        <f t="shared" si="27"/>
        <v>2.52</v>
      </c>
    </row>
    <row r="456" spans="1:8" ht="28.5">
      <c r="A456" s="127"/>
      <c r="B456" s="132"/>
      <c r="C456" s="42" t="s">
        <v>372</v>
      </c>
      <c r="D456" s="55" t="s">
        <v>371</v>
      </c>
      <c r="E456" s="28"/>
      <c r="F456" s="28">
        <v>419940</v>
      </c>
      <c r="G456" s="28">
        <v>2659.62</v>
      </c>
      <c r="H456" s="28">
        <f>G456/F456*100</f>
        <v>0.6333333333333333</v>
      </c>
    </row>
    <row r="457" spans="1:8" ht="28.5">
      <c r="A457" s="128"/>
      <c r="B457" s="133"/>
      <c r="C457" s="42" t="s">
        <v>373</v>
      </c>
      <c r="D457" s="55" t="s">
        <v>371</v>
      </c>
      <c r="E457" s="28"/>
      <c r="F457" s="28">
        <v>180060</v>
      </c>
      <c r="G457" s="28">
        <v>12460.38</v>
      </c>
      <c r="H457" s="28">
        <f>G457/F457*100</f>
        <v>6.920126624458513</v>
      </c>
    </row>
    <row r="458" spans="1:8" ht="15">
      <c r="A458" s="141" t="s">
        <v>377</v>
      </c>
      <c r="B458" s="141"/>
      <c r="C458" s="141"/>
      <c r="D458" s="141"/>
      <c r="E458" s="75">
        <f>E421+E5</f>
        <v>10624602</v>
      </c>
      <c r="F458" s="75">
        <f>F421+F5</f>
        <v>15883811.35</v>
      </c>
      <c r="G458" s="75">
        <f>G421+G5</f>
        <v>4646128.47</v>
      </c>
      <c r="H458" s="75">
        <f>(H421+H5)/2</f>
        <v>25.647552852004498</v>
      </c>
    </row>
  </sheetData>
  <sheetProtection/>
  <mergeCells count="170">
    <mergeCell ref="B203:B205"/>
    <mergeCell ref="B201:B202"/>
    <mergeCell ref="A193:A207"/>
    <mergeCell ref="B194:B200"/>
    <mergeCell ref="A208:A210"/>
    <mergeCell ref="B209:B210"/>
    <mergeCell ref="A211:A213"/>
    <mergeCell ref="B212:B213"/>
    <mergeCell ref="B163:B164"/>
    <mergeCell ref="B179:B181"/>
    <mergeCell ref="B182:B184"/>
    <mergeCell ref="A162:A184"/>
    <mergeCell ref="B165:B178"/>
    <mergeCell ref="A185:A192"/>
    <mergeCell ref="B186:B192"/>
    <mergeCell ref="B206:B207"/>
    <mergeCell ref="B145:B147"/>
    <mergeCell ref="B148:B155"/>
    <mergeCell ref="A144:A155"/>
    <mergeCell ref="A156:A161"/>
    <mergeCell ref="B157:B158"/>
    <mergeCell ref="B159:B161"/>
    <mergeCell ref="C112:D112"/>
    <mergeCell ref="B114:B115"/>
    <mergeCell ref="A119:A130"/>
    <mergeCell ref="B120:B123"/>
    <mergeCell ref="B124:B130"/>
    <mergeCell ref="A113:A118"/>
    <mergeCell ref="B116:B118"/>
    <mergeCell ref="A131:A139"/>
    <mergeCell ref="B134:B135"/>
    <mergeCell ref="B136:B139"/>
    <mergeCell ref="A140:A143"/>
    <mergeCell ref="B141:B143"/>
    <mergeCell ref="B132:B133"/>
    <mergeCell ref="B96:B97"/>
    <mergeCell ref="A72:A97"/>
    <mergeCell ref="B82:B95"/>
    <mergeCell ref="A98:A103"/>
    <mergeCell ref="B99:B103"/>
    <mergeCell ref="B73:B77"/>
    <mergeCell ref="B78:B79"/>
    <mergeCell ref="B80:B81"/>
    <mergeCell ref="A104:A106"/>
    <mergeCell ref="B105:B106"/>
    <mergeCell ref="A107:A111"/>
    <mergeCell ref="B108:B109"/>
    <mergeCell ref="B110:B111"/>
    <mergeCell ref="A1:H1"/>
    <mergeCell ref="A2:A3"/>
    <mergeCell ref="B2:B3"/>
    <mergeCell ref="C2:C3"/>
    <mergeCell ref="D2:D3"/>
    <mergeCell ref="E2:F2"/>
    <mergeCell ref="G2:G3"/>
    <mergeCell ref="A38:A40"/>
    <mergeCell ref="B39:B40"/>
    <mergeCell ref="H2:H3"/>
    <mergeCell ref="A5:D5"/>
    <mergeCell ref="C7:D7"/>
    <mergeCell ref="B6:D6"/>
    <mergeCell ref="B12:B15"/>
    <mergeCell ref="A11:A22"/>
    <mergeCell ref="B16:B22"/>
    <mergeCell ref="B24:B25"/>
    <mergeCell ref="A23:A29"/>
    <mergeCell ref="B26:B29"/>
    <mergeCell ref="B31:B35"/>
    <mergeCell ref="A30:A37"/>
    <mergeCell ref="B36:B37"/>
    <mergeCell ref="A214:A284"/>
    <mergeCell ref="B215:B231"/>
    <mergeCell ref="B232:B245"/>
    <mergeCell ref="B246:B255"/>
    <mergeCell ref="B256:B260"/>
    <mergeCell ref="B261:B268"/>
    <mergeCell ref="B269:B275"/>
    <mergeCell ref="B276:B282"/>
    <mergeCell ref="B283:B284"/>
    <mergeCell ref="B48:B53"/>
    <mergeCell ref="B70:B71"/>
    <mergeCell ref="A69:A71"/>
    <mergeCell ref="B54:B58"/>
    <mergeCell ref="B59:B63"/>
    <mergeCell ref="B64:B68"/>
    <mergeCell ref="A41:A68"/>
    <mergeCell ref="B321:B326"/>
    <mergeCell ref="A320:A328"/>
    <mergeCell ref="B327:B328"/>
    <mergeCell ref="A285:A290"/>
    <mergeCell ref="B286:B287"/>
    <mergeCell ref="B288:B290"/>
    <mergeCell ref="A291:A319"/>
    <mergeCell ref="B292:B293"/>
    <mergeCell ref="B294:B297"/>
    <mergeCell ref="B298:B299"/>
    <mergeCell ref="B300:B319"/>
    <mergeCell ref="A363:A365"/>
    <mergeCell ref="B364:B365"/>
    <mergeCell ref="A329:A343"/>
    <mergeCell ref="B330:B337"/>
    <mergeCell ref="B338:B340"/>
    <mergeCell ref="B341:B343"/>
    <mergeCell ref="A344:A353"/>
    <mergeCell ref="B345:B350"/>
    <mergeCell ref="B351:B353"/>
    <mergeCell ref="B388:B389"/>
    <mergeCell ref="B390:B391"/>
    <mergeCell ref="B392:B393"/>
    <mergeCell ref="A387:A395"/>
    <mergeCell ref="B394:B395"/>
    <mergeCell ref="A384:A386"/>
    <mergeCell ref="B385:B386"/>
    <mergeCell ref="B375:D375"/>
    <mergeCell ref="A376:A380"/>
    <mergeCell ref="B377:B378"/>
    <mergeCell ref="B379:B380"/>
    <mergeCell ref="A381:A383"/>
    <mergeCell ref="B382:B383"/>
    <mergeCell ref="A372:A374"/>
    <mergeCell ref="B373:B374"/>
    <mergeCell ref="A354:A361"/>
    <mergeCell ref="B355:B357"/>
    <mergeCell ref="B358:B361"/>
    <mergeCell ref="B362:D362"/>
    <mergeCell ref="A366:A368"/>
    <mergeCell ref="B367:B368"/>
    <mergeCell ref="A369:A371"/>
    <mergeCell ref="B370:B371"/>
    <mergeCell ref="A412:A414"/>
    <mergeCell ref="B413:B414"/>
    <mergeCell ref="B415:D415"/>
    <mergeCell ref="B416:D416"/>
    <mergeCell ref="B417:D417"/>
    <mergeCell ref="A399:A411"/>
    <mergeCell ref="B408:B409"/>
    <mergeCell ref="B410:B411"/>
    <mergeCell ref="A396:A398"/>
    <mergeCell ref="B397:B398"/>
    <mergeCell ref="B400:B401"/>
    <mergeCell ref="B402:B403"/>
    <mergeCell ref="B404:B405"/>
    <mergeCell ref="B406:B407"/>
    <mergeCell ref="B435:B436"/>
    <mergeCell ref="A434:A436"/>
    <mergeCell ref="A428:A430"/>
    <mergeCell ref="A458:D458"/>
    <mergeCell ref="A450:A453"/>
    <mergeCell ref="B451:B453"/>
    <mergeCell ref="A454:A457"/>
    <mergeCell ref="B455:B457"/>
    <mergeCell ref="C449:D449"/>
    <mergeCell ref="A437:A441"/>
    <mergeCell ref="A431:A433"/>
    <mergeCell ref="B432:B433"/>
    <mergeCell ref="B429:B430"/>
    <mergeCell ref="A418:A420"/>
    <mergeCell ref="B419:B420"/>
    <mergeCell ref="A421:D421"/>
    <mergeCell ref="B422:D422"/>
    <mergeCell ref="A8:A10"/>
    <mergeCell ref="B9:B10"/>
    <mergeCell ref="B42:B47"/>
    <mergeCell ref="A442:A448"/>
    <mergeCell ref="B440:B441"/>
    <mergeCell ref="B438:B439"/>
    <mergeCell ref="B445:B448"/>
    <mergeCell ref="B443:B444"/>
    <mergeCell ref="A423:A427"/>
    <mergeCell ref="B424:B427"/>
  </mergeCells>
  <printOptions/>
  <pageMargins left="0.9055118110236221" right="0.31496062992125984" top="0.5905511811023623" bottom="0.5905511811023623" header="0" footer="0"/>
  <pageSetup fitToHeight="4" horizontalDpi="600" verticalDpi="600" orientation="portrait" paperSize="9" scale="95" r:id="rId1"/>
  <headerFooter>
    <oddHeader>&amp;RZałącznik nr 3 str.&amp;P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46">
      <selection activeCell="B52" sqref="B52"/>
    </sheetView>
  </sheetViews>
  <sheetFormatPr defaultColWidth="8.796875" defaultRowHeight="14.25"/>
  <cols>
    <col min="1" max="1" width="17.59765625" style="0" bestFit="1" customWidth="1"/>
    <col min="2" max="2" width="12.5" style="0" bestFit="1" customWidth="1"/>
    <col min="3" max="3" width="13.5" style="0" bestFit="1" customWidth="1"/>
    <col min="4" max="4" width="12" style="0" customWidth="1"/>
    <col min="5" max="6" width="12.3984375" style="0" bestFit="1" customWidth="1"/>
    <col min="7" max="8" width="11.3984375" style="0" bestFit="1" customWidth="1"/>
  </cols>
  <sheetData>
    <row r="2" spans="5:7" ht="14.25">
      <c r="E2" s="79"/>
      <c r="F2" s="79"/>
      <c r="G2" s="79"/>
    </row>
    <row r="3" spans="5:7" ht="14.25">
      <c r="E3" s="79"/>
      <c r="F3" s="79"/>
      <c r="G3" s="79"/>
    </row>
    <row r="4" spans="5:7" ht="14.25">
      <c r="E4" s="79"/>
      <c r="F4" s="79"/>
      <c r="G4" s="79"/>
    </row>
    <row r="7" spans="2:3" ht="14.25">
      <c r="B7" t="s">
        <v>385</v>
      </c>
      <c r="C7" t="s">
        <v>386</v>
      </c>
    </row>
    <row r="8" spans="1:3" ht="15">
      <c r="A8" t="s">
        <v>380</v>
      </c>
      <c r="B8" s="31">
        <v>9721269</v>
      </c>
      <c r="C8" s="82">
        <v>10624602</v>
      </c>
    </row>
    <row r="9" spans="1:3" ht="14.25">
      <c r="A9" t="s">
        <v>381</v>
      </c>
      <c r="B9" s="79">
        <v>12234419.35</v>
      </c>
      <c r="C9" s="79">
        <v>15883811.35</v>
      </c>
    </row>
    <row r="10" spans="1:3" ht="14.25">
      <c r="A10" t="s">
        <v>382</v>
      </c>
      <c r="B10" s="79">
        <v>5187453.26</v>
      </c>
      <c r="C10" s="79">
        <v>4646128.47</v>
      </c>
    </row>
    <row r="14" spans="2:3" ht="14.25">
      <c r="B14" t="s">
        <v>383</v>
      </c>
      <c r="C14" t="s">
        <v>384</v>
      </c>
    </row>
    <row r="15" spans="1:3" ht="14.25">
      <c r="A15" t="s">
        <v>380</v>
      </c>
      <c r="B15" s="79">
        <v>9003680</v>
      </c>
      <c r="C15" s="79">
        <v>1620922</v>
      </c>
    </row>
    <row r="16" spans="1:3" ht="14.25">
      <c r="A16" t="s">
        <v>381</v>
      </c>
      <c r="B16" s="79">
        <v>9095715.35</v>
      </c>
      <c r="C16" s="79">
        <v>6788096</v>
      </c>
    </row>
    <row r="17" spans="1:3" ht="14.25">
      <c r="A17" t="s">
        <v>382</v>
      </c>
      <c r="B17" s="79">
        <v>4588683.899999999</v>
      </c>
      <c r="C17" s="79">
        <v>57444.57</v>
      </c>
    </row>
    <row r="37" spans="5:6" ht="14.25">
      <c r="E37" t="s">
        <v>402</v>
      </c>
      <c r="F37" t="s">
        <v>403</v>
      </c>
    </row>
    <row r="38" spans="1:6" s="4" customFormat="1" ht="15">
      <c r="A38" s="125" t="s">
        <v>26</v>
      </c>
      <c r="B38" s="125"/>
      <c r="C38" s="125"/>
      <c r="D38" s="125"/>
      <c r="E38" s="31">
        <v>668428.15</v>
      </c>
      <c r="F38" s="31">
        <v>883585.5000000001</v>
      </c>
    </row>
    <row r="39" spans="1:6" s="4" customFormat="1" ht="48" customHeight="1">
      <c r="A39" s="119" t="s">
        <v>387</v>
      </c>
      <c r="B39" s="119"/>
      <c r="C39" s="119"/>
      <c r="D39" s="119"/>
      <c r="E39" s="31">
        <v>518558.22</v>
      </c>
      <c r="F39" s="31">
        <v>514611.2</v>
      </c>
    </row>
    <row r="40" spans="1:6" s="4" customFormat="1" ht="15">
      <c r="A40" s="108" t="s">
        <v>60</v>
      </c>
      <c r="B40" s="109"/>
      <c r="C40" s="109"/>
      <c r="D40" s="110"/>
      <c r="E40" s="31">
        <v>541729.6900000001</v>
      </c>
      <c r="F40" s="31">
        <v>541321.47</v>
      </c>
    </row>
    <row r="41" spans="1:6" s="4" customFormat="1" ht="30" customHeight="1">
      <c r="A41" s="108" t="s">
        <v>389</v>
      </c>
      <c r="B41" s="109"/>
      <c r="C41" s="109"/>
      <c r="D41" s="110"/>
      <c r="E41" s="31">
        <v>15555</v>
      </c>
      <c r="F41" s="31">
        <v>17461.35</v>
      </c>
    </row>
    <row r="42" spans="1:6" s="4" customFormat="1" ht="15">
      <c r="A42" s="122" t="s">
        <v>390</v>
      </c>
      <c r="B42" s="123"/>
      <c r="C42" s="123"/>
      <c r="D42" s="124"/>
      <c r="E42" s="31">
        <v>44163.670000000006</v>
      </c>
      <c r="F42" s="31">
        <v>43394.170000000006</v>
      </c>
    </row>
    <row r="43" spans="1:6" s="4" customFormat="1" ht="15">
      <c r="A43" s="122" t="s">
        <v>391</v>
      </c>
      <c r="B43" s="123"/>
      <c r="C43" s="123"/>
      <c r="D43" s="124"/>
      <c r="E43" s="31">
        <v>5995.329999999999</v>
      </c>
      <c r="F43" s="31">
        <v>9348.939999999999</v>
      </c>
    </row>
    <row r="44" spans="1:6" s="4" customFormat="1" ht="15">
      <c r="A44" s="108" t="s">
        <v>392</v>
      </c>
      <c r="B44" s="109"/>
      <c r="C44" s="109"/>
      <c r="D44" s="110"/>
      <c r="E44" s="31">
        <v>50098.850000000006</v>
      </c>
      <c r="F44" s="31">
        <v>7675.07</v>
      </c>
    </row>
    <row r="45" spans="1:6" s="4" customFormat="1" ht="15">
      <c r="A45" s="108" t="s">
        <v>393</v>
      </c>
      <c r="B45" s="109"/>
      <c r="C45" s="109"/>
      <c r="D45" s="110"/>
      <c r="E45" s="31">
        <v>2438350</v>
      </c>
      <c r="F45" s="31">
        <v>2318578</v>
      </c>
    </row>
    <row r="46" spans="1:6" s="4" customFormat="1" ht="29.25" customHeight="1">
      <c r="A46" s="108" t="s">
        <v>394</v>
      </c>
      <c r="B46" s="109"/>
      <c r="C46" s="109"/>
      <c r="D46" s="110"/>
      <c r="E46" s="31">
        <v>282247</v>
      </c>
      <c r="F46" s="31">
        <v>598986</v>
      </c>
    </row>
    <row r="47" spans="1:6" s="4" customFormat="1" ht="77.25" customHeight="1">
      <c r="A47" s="108" t="s">
        <v>396</v>
      </c>
      <c r="B47" s="109"/>
      <c r="C47" s="109"/>
      <c r="D47" s="110"/>
      <c r="E47" s="31">
        <v>102900</v>
      </c>
      <c r="F47" s="31">
        <v>100000</v>
      </c>
    </row>
    <row r="48" spans="1:6" s="4" customFormat="1" ht="29.25" customHeight="1">
      <c r="A48" s="108" t="s">
        <v>395</v>
      </c>
      <c r="B48" s="109"/>
      <c r="C48" s="109"/>
      <c r="D48" s="110"/>
      <c r="E48" s="31">
        <v>519427.35</v>
      </c>
      <c r="F48" s="31">
        <v>539944.19</v>
      </c>
    </row>
  </sheetData>
  <sheetProtection/>
  <mergeCells count="11">
    <mergeCell ref="A43:D43"/>
    <mergeCell ref="A44:D44"/>
    <mergeCell ref="A45:D45"/>
    <mergeCell ref="A46:D46"/>
    <mergeCell ref="A47:D47"/>
    <mergeCell ref="A48:D48"/>
    <mergeCell ref="A38:D38"/>
    <mergeCell ref="A39:D39"/>
    <mergeCell ref="A40:D40"/>
    <mergeCell ref="A41:D41"/>
    <mergeCell ref="A42:D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F40"/>
  <sheetViews>
    <sheetView zoomScalePageLayoutView="0" workbookViewId="0" topLeftCell="C4">
      <selection activeCell="G24" sqref="G24"/>
    </sheetView>
  </sheetViews>
  <sheetFormatPr defaultColWidth="25.296875" defaultRowHeight="14.25"/>
  <cols>
    <col min="1" max="16384" width="25.19921875" style="0" customWidth="1"/>
  </cols>
  <sheetData>
    <row r="1" spans="4:5" ht="24" thickBot="1">
      <c r="D1" s="84" t="s">
        <v>407</v>
      </c>
      <c r="E1" s="85" t="s">
        <v>408</v>
      </c>
    </row>
    <row r="2" spans="4:5" ht="15" thickBot="1">
      <c r="D2" s="86" t="s">
        <v>409</v>
      </c>
      <c r="E2" s="87">
        <v>0.4808</v>
      </c>
    </row>
    <row r="3" spans="4:5" ht="34.5" thickBot="1">
      <c r="D3" s="88" t="s">
        <v>410</v>
      </c>
      <c r="E3" s="89">
        <v>0.438</v>
      </c>
    </row>
    <row r="4" spans="4:5" ht="34.5" thickBot="1">
      <c r="D4" s="88" t="s">
        <v>411</v>
      </c>
      <c r="E4" s="90">
        <v>1</v>
      </c>
    </row>
    <row r="5" spans="4:5" ht="45.75" thickBot="1">
      <c r="D5" s="88" t="s">
        <v>412</v>
      </c>
      <c r="E5" s="89">
        <v>0.0059</v>
      </c>
    </row>
    <row r="6" spans="4:5" ht="23.25" thickBot="1">
      <c r="D6" s="88" t="s">
        <v>413</v>
      </c>
      <c r="E6" s="89">
        <v>0.3367</v>
      </c>
    </row>
    <row r="19" ht="15" thickBot="1"/>
    <row r="20" spans="4:6" ht="15" thickBot="1">
      <c r="D20" s="91" t="s">
        <v>414</v>
      </c>
      <c r="E20" s="92" t="s">
        <v>415</v>
      </c>
      <c r="F20" s="85" t="s">
        <v>408</v>
      </c>
    </row>
    <row r="21" spans="4:6" ht="15" thickBot="1">
      <c r="D21" s="93">
        <v>10</v>
      </c>
      <c r="E21" s="94" t="s">
        <v>416</v>
      </c>
      <c r="F21" s="95">
        <v>0.9</v>
      </c>
    </row>
    <row r="22" spans="4:6" ht="34.5" thickBot="1">
      <c r="D22" s="93">
        <v>400</v>
      </c>
      <c r="E22" s="94" t="s">
        <v>417</v>
      </c>
      <c r="F22" s="95">
        <v>57.71</v>
      </c>
    </row>
    <row r="23" spans="4:6" ht="15" thickBot="1">
      <c r="D23" s="93">
        <v>600</v>
      </c>
      <c r="E23" s="94" t="s">
        <v>418</v>
      </c>
      <c r="F23" s="95">
        <v>78.73</v>
      </c>
    </row>
    <row r="24" spans="4:6" ht="15" thickBot="1">
      <c r="D24" s="93">
        <v>630</v>
      </c>
      <c r="E24" s="94" t="s">
        <v>419</v>
      </c>
      <c r="F24" s="95">
        <v>0</v>
      </c>
    </row>
    <row r="25" spans="4:6" ht="15" thickBot="1">
      <c r="D25" s="93">
        <v>700</v>
      </c>
      <c r="E25" s="94" t="s">
        <v>420</v>
      </c>
      <c r="F25" s="95">
        <v>81.78</v>
      </c>
    </row>
    <row r="26" spans="4:6" ht="15" thickBot="1">
      <c r="D26" s="93">
        <v>710</v>
      </c>
      <c r="E26" s="94" t="s">
        <v>421</v>
      </c>
      <c r="F26" s="95">
        <v>40.37</v>
      </c>
    </row>
    <row r="27" spans="4:6" ht="15" thickBot="1">
      <c r="D27" s="93">
        <v>750</v>
      </c>
      <c r="E27" s="94" t="s">
        <v>422</v>
      </c>
      <c r="F27" s="95">
        <v>48.13</v>
      </c>
    </row>
    <row r="28" spans="4:6" ht="45.75" thickBot="1">
      <c r="D28" s="93">
        <v>751</v>
      </c>
      <c r="E28" s="94" t="s">
        <v>423</v>
      </c>
      <c r="F28" s="95">
        <v>54.58</v>
      </c>
    </row>
    <row r="29" spans="4:6" ht="23.25" thickBot="1">
      <c r="D29" s="93">
        <v>754</v>
      </c>
      <c r="E29" s="94" t="s">
        <v>424</v>
      </c>
      <c r="F29" s="95">
        <v>43.76</v>
      </c>
    </row>
    <row r="30" spans="4:6" ht="68.25" thickBot="1">
      <c r="D30" s="93">
        <v>756</v>
      </c>
      <c r="E30" s="94" t="s">
        <v>425</v>
      </c>
      <c r="F30" s="95">
        <v>66.08</v>
      </c>
    </row>
    <row r="31" spans="4:6" ht="15" thickBot="1">
      <c r="D31" s="93">
        <v>757</v>
      </c>
      <c r="E31" s="94" t="s">
        <v>426</v>
      </c>
      <c r="F31" s="95">
        <v>37.23</v>
      </c>
    </row>
    <row r="32" spans="4:6" ht="15" thickBot="1">
      <c r="D32" s="93">
        <v>758</v>
      </c>
      <c r="E32" s="94" t="s">
        <v>427</v>
      </c>
      <c r="F32" s="95">
        <v>0</v>
      </c>
    </row>
    <row r="33" spans="4:6" ht="15" thickBot="1">
      <c r="D33" s="93">
        <v>801</v>
      </c>
      <c r="E33" s="94" t="s">
        <v>428</v>
      </c>
      <c r="F33" s="95">
        <v>47.12</v>
      </c>
    </row>
    <row r="34" spans="4:6" ht="15" thickBot="1">
      <c r="D34" s="93">
        <v>851</v>
      </c>
      <c r="E34" s="94" t="s">
        <v>429</v>
      </c>
      <c r="F34" s="95">
        <v>22.41</v>
      </c>
    </row>
    <row r="35" spans="4:6" ht="15" thickBot="1">
      <c r="D35" s="93">
        <v>852</v>
      </c>
      <c r="E35" s="94" t="s">
        <v>430</v>
      </c>
      <c r="F35" s="95">
        <v>45.67</v>
      </c>
    </row>
    <row r="36" spans="4:6" ht="23.25" thickBot="1">
      <c r="D36" s="93">
        <v>854</v>
      </c>
      <c r="E36" s="94" t="s">
        <v>431</v>
      </c>
      <c r="F36" s="95">
        <v>51.96</v>
      </c>
    </row>
    <row r="37" spans="4:6" ht="23.25" thickBot="1">
      <c r="D37" s="93">
        <v>900</v>
      </c>
      <c r="E37" s="94" t="s">
        <v>432</v>
      </c>
      <c r="F37" s="95">
        <v>3.89</v>
      </c>
    </row>
    <row r="38" spans="4:6" ht="23.25" thickBot="1">
      <c r="D38" s="93">
        <v>921</v>
      </c>
      <c r="E38" s="94" t="s">
        <v>433</v>
      </c>
      <c r="F38" s="95">
        <v>16.74</v>
      </c>
    </row>
    <row r="39" spans="4:6" ht="15" thickBot="1">
      <c r="D39" s="93">
        <v>926</v>
      </c>
      <c r="E39" s="94" t="s">
        <v>434</v>
      </c>
      <c r="F39" s="95">
        <v>34.77</v>
      </c>
    </row>
    <row r="40" spans="4:6" ht="15" thickBot="1">
      <c r="D40" s="96" t="s">
        <v>435</v>
      </c>
      <c r="E40" s="97"/>
      <c r="F40" s="98">
        <v>29.25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ugjw</dc:creator>
  <cp:keywords/>
  <dc:description/>
  <cp:lastModifiedBy>xxx</cp:lastModifiedBy>
  <cp:lastPrinted>2010-07-29T12:39:16Z</cp:lastPrinted>
  <dcterms:created xsi:type="dcterms:W3CDTF">2010-07-27T08:03:38Z</dcterms:created>
  <dcterms:modified xsi:type="dcterms:W3CDTF">2010-09-02T10:21:50Z</dcterms:modified>
  <cp:category/>
  <cp:version/>
  <cp:contentType/>
  <cp:contentStatus/>
</cp:coreProperties>
</file>