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hody" sheetId="1" r:id="rId1"/>
    <sheet name="wydatki" sheetId="2" r:id="rId2"/>
    <sheet name="wykresy 2" sheetId="3" r:id="rId3"/>
    <sheet name="Arkusz1" sheetId="4" r:id="rId4"/>
  </sheets>
  <definedNames>
    <definedName name="_xlnm.Print_Titles_1">'dochody'!$2:$4</definedName>
    <definedName name="_xlnm.Print_Titles_2">'wydatki'!$2:$4</definedName>
    <definedName name="_xlnm.Print_Area" localSheetId="1">'wydatki'!$A$1:$H$477</definedName>
    <definedName name="_xlnm.Print_Titles" localSheetId="0">'dochody'!$2:$4</definedName>
    <definedName name="_xlnm.Print_Titles" localSheetId="1">'wydatki'!$2:$4</definedName>
  </definedNames>
  <calcPr fullCalcOnLoad="1"/>
</workbook>
</file>

<file path=xl/sharedStrings.xml><?xml version="1.0" encoding="utf-8"?>
<sst xmlns="http://schemas.openxmlformats.org/spreadsheetml/2006/main" count="1251" uniqueCount="455">
  <si>
    <t>Realizacja dochodów budżetowych w 2010 r.</t>
  </si>
  <si>
    <t>Dział</t>
  </si>
  <si>
    <t>Rozdział</t>
  </si>
  <si>
    <t>§</t>
  </si>
  <si>
    <t>Wyszczególnienie</t>
  </si>
  <si>
    <t>Plan</t>
  </si>
  <si>
    <t>Wykonanie</t>
  </si>
  <si>
    <t>% wykonania planu (kol. 7/6)</t>
  </si>
  <si>
    <t>dynamika w % (kol. (7/8)</t>
  </si>
  <si>
    <t>ogółem</t>
  </si>
  <si>
    <t>po zmianach</t>
  </si>
  <si>
    <t>na dzień 31.12. 2010 r.</t>
  </si>
  <si>
    <t>na dzień 31.12. 2009 r.</t>
  </si>
  <si>
    <t>I. DOCHODY Z PODATKÓW I OPŁAT</t>
  </si>
  <si>
    <t>0310</t>
  </si>
  <si>
    <t>podatek od nieruchomości od osób prawnych</t>
  </si>
  <si>
    <t>podatek od nieruchomości od osób fizycznych</t>
  </si>
  <si>
    <t>Razem podatek od nieruchomości</t>
  </si>
  <si>
    <t>0320</t>
  </si>
  <si>
    <t>podatek rolny od osób prawnych</t>
  </si>
  <si>
    <t>podatek rolny od osób fizycznych</t>
  </si>
  <si>
    <t>Razem podatek rolny</t>
  </si>
  <si>
    <t>0330</t>
  </si>
  <si>
    <t>podatek leśny od osób prawnych</t>
  </si>
  <si>
    <t>podatek leśny od osób fizycznych</t>
  </si>
  <si>
    <t>Razem podatek leśny</t>
  </si>
  <si>
    <t>0340</t>
  </si>
  <si>
    <t>podatek od środków transportowych od osób prawnych</t>
  </si>
  <si>
    <t>podatek od środków transportowych od osób fizycznych</t>
  </si>
  <si>
    <t>Razem podatek od środków transportowych</t>
  </si>
  <si>
    <t>0350</t>
  </si>
  <si>
    <t>wpływy z karty podatkowej</t>
  </si>
  <si>
    <t>0500</t>
  </si>
  <si>
    <t>podatek od czynności cywilnoprawnych uiszczony przez osoby prawne</t>
  </si>
  <si>
    <t>podatek od czynności cywilnoprawnych uiszczony przez osoby fizyczne</t>
  </si>
  <si>
    <t>Razem podatek od czynności cywilnoprawnych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</si>
  <si>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</si>
  <si>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</si>
  <si>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</si>
  <si>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</si>
  <si>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</si>
  <si>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</si>
  <si>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</si>
  <si>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</si>
  <si>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</si>
  <si>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</si>
  <si>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2680</t>
  </si>
  <si>
    <t>rekompensaty utraconych dochodów w podatkach i opłatach lokalnych</t>
  </si>
  <si>
    <t>Razem pozostałe podatki i opłaty</t>
  </si>
  <si>
    <t>II. UDZIAŁY W PODATKACH STANOWIĄCYCH DOCHÓD BUDŻETU PAŃSTWA</t>
  </si>
  <si>
    <t>0010</t>
  </si>
  <si>
    <t>udział w podatkach dochodowych osób fizycznych</t>
  </si>
  <si>
    <t>0020</t>
  </si>
  <si>
    <t>udział w podatkach dochodowych osób prawnych</t>
  </si>
  <si>
    <t>III. DOCHODY Z MAJĄTKU GMINY</t>
  </si>
  <si>
    <t>0830</t>
  </si>
  <si>
    <t>wpływy z c.o.</t>
  </si>
  <si>
    <t>opłaty za wodę</t>
  </si>
  <si>
    <t>0470</t>
  </si>
  <si>
    <t>różne opłaty - użytkowanie wieczyste gruntów</t>
  </si>
  <si>
    <t>0750</t>
  </si>
  <si>
    <t>dochody z dzierżaw gruntu</t>
  </si>
  <si>
    <t>0770</t>
  </si>
  <si>
    <t>wpływy z tytułu odpłatnego nabycia prawa własności oraz prawa użytkowania wieczystego nieruchomości</t>
  </si>
  <si>
    <t>dochody z dzierżaw lokali (czynsz)</t>
  </si>
  <si>
    <t>wywóz nieczystości</t>
  </si>
  <si>
    <t>0870</t>
  </si>
  <si>
    <t>wpływy ze sprzedaży składników majątkowych</t>
  </si>
  <si>
    <t>usługi pogrzebowe</t>
  </si>
  <si>
    <t>dochody z dzierżaw</t>
  </si>
  <si>
    <t>IV. WPŁYWY OD JEDNOSTEK BUDŻETOWYCH GMINY</t>
  </si>
  <si>
    <t>wpływy z usług</t>
  </si>
  <si>
    <t>V. OPŁATY ADMINISTRACYJNE</t>
  </si>
  <si>
    <t>020</t>
  </si>
  <si>
    <t>02095</t>
  </si>
  <si>
    <t>0690</t>
  </si>
  <si>
    <t>wpływy z różnych opłat</t>
  </si>
  <si>
    <t>0480</t>
  </si>
  <si>
    <t>różne opłaty - zezwolenia na sprzedaż alkoholu</t>
  </si>
  <si>
    <t>0570</t>
  </si>
  <si>
    <t>grzywny, mandaty i inne kary pieniężne od osób fizycznych</t>
  </si>
  <si>
    <t>VI. ODSETKI</t>
  </si>
  <si>
    <t>0920</t>
  </si>
  <si>
    <t>odsetki od opłat za c.o.</t>
  </si>
  <si>
    <t>odsetki od opłat za wodę</t>
  </si>
  <si>
    <t>odsetki ze zbycia mienia</t>
  </si>
  <si>
    <t>odsetki od czynszu</t>
  </si>
  <si>
    <t>odsetki od różnych dochodów</t>
  </si>
  <si>
    <t>0910</t>
  </si>
  <si>
    <t xml:space="preserve">odsetki od podatków i opłat </t>
  </si>
  <si>
    <t>odsetki od podatków i opłat osób prawnych</t>
  </si>
  <si>
    <t>odsetki od podatków i opłat osób fizycznych</t>
  </si>
  <si>
    <t>pozostałe odsetki</t>
  </si>
  <si>
    <t xml:space="preserve">VII. POZOSTAŁE WPŁYWY </t>
  </si>
  <si>
    <t>010</t>
  </si>
  <si>
    <t>01010</t>
  </si>
  <si>
    <t>0970</t>
  </si>
  <si>
    <t>wpływy z różnych dochodów</t>
  </si>
  <si>
    <t>400</t>
  </si>
  <si>
    <t>2360</t>
  </si>
  <si>
    <t>prowizja od wpłat na dowody</t>
  </si>
  <si>
    <t>0960</t>
  </si>
  <si>
    <t>otrzymane spadki, zapisy i darowizny w postaci pieniężnej</t>
  </si>
  <si>
    <t>prowizja od wpłat na zal. aliment.</t>
  </si>
  <si>
    <t>VIII. SUBWENCJE</t>
  </si>
  <si>
    <t>2920</t>
  </si>
  <si>
    <t>część oświatowa subwencji ogólnej</t>
  </si>
  <si>
    <t>część wyrównawcza subwencji ogólnej</t>
  </si>
  <si>
    <t>część równoważąca subwencji ogólnej</t>
  </si>
  <si>
    <t>IX. DOTACJE CELOWE NA ZADANIA WŁASNE GMINY</t>
  </si>
  <si>
    <t>Budowa w ramach Narodowego Programu Przebudowy Dróg Lokalnych 2008-2011</t>
  </si>
  <si>
    <t>usuwanie skutków klęsk żywiołowych</t>
  </si>
  <si>
    <t>szkoły podstawowe „Radosna szkoła”</t>
  </si>
  <si>
    <t>2030</t>
  </si>
  <si>
    <t>składki na ubezpieczenie zdrowotne opłacane za osoby pobierające niektóre świadczenia z pomocy społecznej</t>
  </si>
  <si>
    <t>zasiłki, pomoc w naturze oraz składki  na ubezpieczenia emerytalne i rentowe</t>
  </si>
  <si>
    <t>ośrodki pomocy społecznej</t>
  </si>
  <si>
    <t>"posiłek dla potrzebujących"</t>
  </si>
  <si>
    <t>2007</t>
  </si>
  <si>
    <t>dotacje celowe w ramach programów finansowanych z udziałem środków europejskich, lub płatności w ramach budżetu</t>
  </si>
  <si>
    <t>2009</t>
  </si>
  <si>
    <t>pomoc materialna dla uczniów</t>
  </si>
  <si>
    <t>6298</t>
  </si>
  <si>
    <t>środki na dofinansowanie własnej inwestycji gminy (przebudowa wieży w Radomierzu) pozyskane z innych źródeł</t>
  </si>
  <si>
    <t>6300</t>
  </si>
  <si>
    <t>obiekty sportowe</t>
  </si>
  <si>
    <t>926</t>
  </si>
  <si>
    <t>92601</t>
  </si>
  <si>
    <t>6330</t>
  </si>
  <si>
    <t>budowa boiska wielofunkcyjnego ORLIK 2012</t>
  </si>
  <si>
    <t>X. DOTACJE CELOWE OTRZYMANE OD JEDNOSTEK SAMORZĄDU TERYTORIALNEGO NA ZADANIA REALIZOWANE NA PODSTAWIE POROZUMIEŃ</t>
  </si>
  <si>
    <t>600</t>
  </si>
  <si>
    <t>60014</t>
  </si>
  <si>
    <t>2320</t>
  </si>
  <si>
    <t>dotacje ze Starostwa Powiatowego na utrzymanie dróg powiatowych w okresie zimowym</t>
  </si>
  <si>
    <t>900</t>
  </si>
  <si>
    <t>90019</t>
  </si>
  <si>
    <t>2710</t>
  </si>
  <si>
    <t>dotacja celowa otrzymana z tyt. pomocy finansowej udzielanej między j. s. t. na dofinansowanie własnych zadań bieżących</t>
  </si>
  <si>
    <t>921</t>
  </si>
  <si>
    <t>92109</t>
  </si>
  <si>
    <t>92195</t>
  </si>
  <si>
    <t>XI. DOTACJE CELOWE NA ZADANIA ZLECONE GMINIE</t>
  </si>
  <si>
    <t>01095</t>
  </si>
  <si>
    <t>2010</t>
  </si>
  <si>
    <t>pozostała działalność - zwrot akcyzy rolnikom</t>
  </si>
  <si>
    <t>750</t>
  </si>
  <si>
    <t>75011</t>
  </si>
  <si>
    <t>urząd wojewódzki - koszty obsługi</t>
  </si>
  <si>
    <t>75056</t>
  </si>
  <si>
    <t>Spis powszechny i inne</t>
  </si>
  <si>
    <t>751</t>
  </si>
  <si>
    <t>75101</t>
  </si>
  <si>
    <t>KBW - prowadzenie i aktualizacja rejestru wyborców</t>
  </si>
  <si>
    <t>75107</t>
  </si>
  <si>
    <t>wybory Prezydenta RP</t>
  </si>
  <si>
    <t>75109</t>
  </si>
  <si>
    <t>Wybory do rad gmin,wybory wójtów</t>
  </si>
  <si>
    <t>75113</t>
  </si>
  <si>
    <t>wybory do Parlamentu Europejskiego</t>
  </si>
  <si>
    <t>754</t>
  </si>
  <si>
    <t>75414</t>
  </si>
  <si>
    <t>zarządzanie kryzysowe</t>
  </si>
  <si>
    <t>852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</si>
  <si>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</si>
  <si>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</si>
  <si>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</si>
  <si>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</si>
  <si>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</si>
  <si>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zasiłki, pomoc w naturze oraz składki na ubezpieczenia emerytalne i rentowe</t>
  </si>
  <si>
    <t>OGÓŁEM DOCHODY BUDŻETOWE</t>
  </si>
  <si>
    <t>Realizacja wydatków budżetowych za 2010 r.</t>
  </si>
  <si>
    <t>uchwalony w dniu 14.01. 2010 r.</t>
  </si>
  <si>
    <t>I. WYDATKI BIEŻĄCE</t>
  </si>
  <si>
    <t>A.</t>
  </si>
  <si>
    <t>Wydatki jednostek budżetowych</t>
  </si>
  <si>
    <t>1.</t>
  </si>
  <si>
    <t>Wynagrodzenia i składki od nich należne</t>
  </si>
  <si>
    <t>WYTWARZANIE I ZAOPATRYWANIE W ENERGIĘ ELEKTRYCZNĄ, GAZ I WODĘ</t>
  </si>
  <si>
    <t>40001</t>
  </si>
  <si>
    <t>dostarczenie ciepła</t>
  </si>
  <si>
    <t>4170</t>
  </si>
  <si>
    <t>wynagrodzenia bezosobowe</t>
  </si>
  <si>
    <t>ADMINISTRACJA PUBLICZNA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</si>
  <si>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</si>
  <si>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</si>
  <si>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</si>
  <si>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</si>
  <si>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</si>
  <si>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</si>
  <si>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</si>
  <si>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75023</t>
  </si>
  <si>
    <t>urzędy gminy</t>
  </si>
  <si>
    <t>4040</t>
  </si>
  <si>
    <t>dodatkowe wynagrodzenia roczne</t>
  </si>
  <si>
    <t>4140</t>
  </si>
  <si>
    <t>wpłaty na PFRON</t>
  </si>
  <si>
    <t>spis powszechni i inne</t>
  </si>
  <si>
    <t>75075</t>
  </si>
  <si>
    <t>promocja jednostek samorządu terytorialnego</t>
  </si>
  <si>
    <t>URZĘDY NACZELNYCH ORGANÓW WŁADZY PAŃSTWOWEJ, KONTROLI I OCHRONY PRAWA</t>
  </si>
  <si>
    <t>urzędy naczelnych organów władzy państwowej</t>
  </si>
  <si>
    <t>wybory do rad gmin, rad powiatów i sejmików województw, wybory wójtów, burmistrzów i prezydentów miast oraz referenda gminne, powiatowe i wojewódzkie</t>
  </si>
  <si>
    <t>BEZPIECZEŃSTWO PUBLICZNE I OCHRONA</t>
  </si>
  <si>
    <t>75412</t>
  </si>
  <si>
    <t>ochotnicze straże pożarne</t>
  </si>
  <si>
    <t>75421</t>
  </si>
  <si>
    <t>756</t>
  </si>
  <si>
    <t xml:space="preserve">DOCHODY OD OSÓB PRAWNYCH, OSÓB FIZYCZNYCH I INNYCH JEDNOSTEK NIEPOSIADAJĄCYCH OSOBOWOŚCI PRAWNEJ </t>
  </si>
  <si>
    <t>75647</t>
  </si>
  <si>
    <t>pobór podatków, opłat i niepodatkowych należności budżetowych</t>
  </si>
  <si>
    <t>4100</t>
  </si>
  <si>
    <t>wynagrodzenia agencyjno-prowizyjne</t>
  </si>
  <si>
    <t>801</t>
  </si>
  <si>
    <t>OŚWIATA I WYCHOWANIE</t>
  </si>
  <si>
    <t>80101</t>
  </si>
  <si>
    <t>szkoły podstawowe</t>
  </si>
  <si>
    <t>4130</t>
  </si>
  <si>
    <t>składki na ubezpieczenia zdrowotne</t>
  </si>
  <si>
    <t>80104</t>
  </si>
  <si>
    <t>przedszkola</t>
  </si>
  <si>
    <t>80110</t>
  </si>
  <si>
    <t>gimnazja</t>
  </si>
  <si>
    <t>80114</t>
  </si>
  <si>
    <t>zespoły obsługi ekonomiczno-administracyjnej szkół</t>
  </si>
  <si>
    <t>80148</t>
  </si>
  <si>
    <t>stołówki szkolne</t>
  </si>
  <si>
    <t>851</t>
  </si>
  <si>
    <t>OCHRONA ZDROWIA</t>
  </si>
  <si>
    <t>85154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</si>
  <si>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</si>
  <si>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</si>
  <si>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</si>
  <si>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</si>
  <si>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4017</t>
  </si>
  <si>
    <t>4019</t>
  </si>
  <si>
    <t>4177</t>
  </si>
  <si>
    <t>4179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</si>
  <si>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</si>
  <si>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</si>
  <si>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</si>
  <si>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</si>
  <si>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</si>
  <si>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</si>
  <si>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</si>
  <si>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pozostała działalność</t>
  </si>
  <si>
    <t>Kultura fizyczna</t>
  </si>
  <si>
    <t>2.</t>
  </si>
  <si>
    <t>Wydatki związane z realizacją statutowych zadań jednostek budżetowych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</si>
  <si>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</si>
  <si>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</si>
  <si>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</si>
  <si>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</si>
  <si>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</si>
  <si>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4300</t>
  </si>
  <si>
    <t>zakup usług pozostałych</t>
  </si>
  <si>
    <t>4430</t>
  </si>
  <si>
    <t>różne opłaty i składki</t>
  </si>
  <si>
    <t>4210</t>
  </si>
  <si>
    <t>zakup materiałów i wyposażenia</t>
  </si>
  <si>
    <t>40002</t>
  </si>
  <si>
    <t>dostarczenie wody</t>
  </si>
  <si>
    <t>4260</t>
  </si>
  <si>
    <t>zakup energii</t>
  </si>
  <si>
    <t>4370</t>
  </si>
  <si>
    <t>opłaty z tytułu zakupu usług telekomunikacyjnych telefonii stacjonarnej</t>
  </si>
  <si>
    <t>4390</t>
  </si>
  <si>
    <t xml:space="preserve">zakup usług obejmujących wykonanie analiz, ekspertyz i opinii </t>
  </si>
  <si>
    <t>TRANSPORT I ŁĄCZNOŚĆ</t>
  </si>
  <si>
    <t>60004</t>
  </si>
  <si>
    <t>lokalny transport zbiorowy</t>
  </si>
  <si>
    <t>drogi publiczne powiatowe</t>
  </si>
  <si>
    <t>60016</t>
  </si>
  <si>
    <t>drogi publiczne gminne</t>
  </si>
  <si>
    <t>4270</t>
  </si>
  <si>
    <t>zakup usług remontowych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</si>
  <si>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</si>
  <si>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</si>
  <si>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</si>
  <si>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</si>
  <si>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</si>
  <si>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</si>
  <si>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</si>
  <si>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4520</t>
  </si>
  <si>
    <t>opłaty na rzecz budżetów jednostek samorządu terytorialnego</t>
  </si>
  <si>
    <t>70095</t>
  </si>
  <si>
    <t xml:space="preserve">zakup usług obejmujących wykonanie  ekspertyz, analiz i opinii </t>
  </si>
  <si>
    <t>4590</t>
  </si>
  <si>
    <t>kary i odszkodowania wypłacane na rzecz osób fizycznych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</si>
  <si>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</si>
  <si>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</si>
  <si>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</si>
  <si>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</si>
  <si>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</si>
  <si>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</si>
  <si>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</si>
  <si>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</si>
  <si>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</si>
  <si>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</t>
  </si>
  <si>
    <t>urzędy gmin</t>
  </si>
  <si>
    <t>4240</t>
  </si>
  <si>
    <t>zakup pomocy dodatkowych, dydaktycznych i książek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</si>
  <si>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</si>
  <si>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</si>
  <si>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</si>
  <si>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</si>
  <si>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</si>
  <si>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</si>
  <si>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4410</t>
  </si>
  <si>
    <t>podróże służbowe krajowe</t>
  </si>
  <si>
    <t>4440</t>
  </si>
  <si>
    <t>odpisy na zakładowy fundusz świadczeń socjalnych</t>
  </si>
  <si>
    <t>4480</t>
  </si>
  <si>
    <t>podatek od nieruchomości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</si>
  <si>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</si>
  <si>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</si>
  <si>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</si>
  <si>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</si>
  <si>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</si>
  <si>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</si>
  <si>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promocja jednostek samorządu</t>
  </si>
  <si>
    <t>75095</t>
  </si>
  <si>
    <t>obrona cywilna</t>
  </si>
  <si>
    <t>75495</t>
  </si>
  <si>
    <t>DOCHODY OD OSÓB PRAWNYCH, OSÓB FIZYCZNYCH I INNYCH JEDNOSTEK NIEPOSIADAJĄCYCH OSOBOWOŚCI PRAWNEJ</t>
  </si>
  <si>
    <t>758</t>
  </si>
  <si>
    <t>RÓŻNE ROZLICZENIA</t>
  </si>
  <si>
    <t>75818</t>
  </si>
  <si>
    <t>rezerwy ogólne i celowe</t>
  </si>
  <si>
    <t>4810</t>
  </si>
  <si>
    <t>rezerwy</t>
  </si>
  <si>
    <t>zakup pomocy dodatkoowych, dydaktycznych i książek</t>
  </si>
  <si>
    <t>szkolenia pracowników niebędących członkami korpusu śłużby cywilnej</t>
  </si>
  <si>
    <t>zakup usług dostepu do sieci internet</t>
  </si>
  <si>
    <t>80113</t>
  </si>
  <si>
    <t>dowożenie uczniów do szkół</t>
  </si>
  <si>
    <t>80146</t>
  </si>
  <si>
    <t>dokształcanie i doskonalenie nauczycieli</t>
  </si>
  <si>
    <t>80195</t>
  </si>
  <si>
    <t>85153</t>
  </si>
  <si>
    <t>zwalczanie narkomanii</t>
  </si>
  <si>
    <t>85202</t>
  </si>
  <si>
    <t>domy pomocy społecznej</t>
  </si>
  <si>
    <t>4330</t>
  </si>
  <si>
    <t>85219</t>
  </si>
  <si>
    <t>4217</t>
  </si>
  <si>
    <t>4219</t>
  </si>
  <si>
    <t>4307</t>
  </si>
  <si>
    <t>4309</t>
  </si>
  <si>
    <t>4400</t>
  </si>
  <si>
    <t>opłaty za administrowanie i czynsze za budynki, lokale i pomieszczenia garażowe</t>
  </si>
  <si>
    <t>4757</t>
  </si>
  <si>
    <t>4759</t>
  </si>
  <si>
    <t>854</t>
  </si>
  <si>
    <t>85401</t>
  </si>
  <si>
    <t>90001</t>
  </si>
  <si>
    <t>90003</t>
  </si>
  <si>
    <t>oczyszczanie miast i wsi</t>
  </si>
  <si>
    <t>90015</t>
  </si>
  <si>
    <t>oświetlenie ulic, placów i dróg</t>
  </si>
  <si>
    <t>KULTURA FIZYCZNA I SPORT</t>
  </si>
  <si>
    <t>92695</t>
  </si>
  <si>
    <t>B.</t>
  </si>
  <si>
    <t>Dotacje na zadania bieżące</t>
  </si>
  <si>
    <t>2310</t>
  </si>
  <si>
    <t>dotacje celowe przekazane gminie na zadania bieżące realizowane na podstawie porozumień (umów) między jednostkami samorządu terytorialnego</t>
  </si>
  <si>
    <t>92116</t>
  </si>
  <si>
    <t>biblioteki</t>
  </si>
  <si>
    <t>2480</t>
  </si>
  <si>
    <t xml:space="preserve">dotacja podmiotowa z budżetu dla samorządowej  instytucji kultury 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</si>
  <si>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</si>
  <si>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</si>
  <si>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</si>
  <si>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</si>
  <si>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C.</t>
  </si>
  <si>
    <t>Świadczenia na rzecz osób fizycznych</t>
  </si>
  <si>
    <t>3030</t>
  </si>
  <si>
    <t>różne wydatki na rzecz osób fizycznych</t>
  </si>
  <si>
    <t>3020</t>
  </si>
  <si>
    <t>wydatki osobowe niezaliczone do wynagrodzeń</t>
  </si>
  <si>
    <t>nagrody i wydatki osobowe niezaliczone do wynagrodzeń</t>
  </si>
  <si>
    <t>3240</t>
  </si>
  <si>
    <t>stypendia dla uczniów</t>
  </si>
  <si>
    <t>3110</t>
  </si>
  <si>
    <t>świadczenia społeczne</t>
  </si>
  <si>
    <t>85215</t>
  </si>
  <si>
    <t>dodatki mieszkaniowe</t>
  </si>
  <si>
    <t>85216</t>
  </si>
  <si>
    <t>zasiłki stałe</t>
  </si>
  <si>
    <t>85295</t>
  </si>
  <si>
    <t>85415</t>
  </si>
  <si>
    <t>3260</t>
  </si>
  <si>
    <t>inne formy pomocy dla uczniów</t>
  </si>
  <si>
    <t>D.</t>
  </si>
  <si>
    <t>Wydatki na programy finansowane z udziałem środków, o których mowa w art. 5 ust. 1 pkt. 2 i 3</t>
  </si>
  <si>
    <t>E.</t>
  </si>
  <si>
    <t>Wypłaty z tytułu poręczeń i gwarancji</t>
  </si>
  <si>
    <t>F.</t>
  </si>
  <si>
    <t>Obsługa długu</t>
  </si>
  <si>
    <t>757</t>
  </si>
  <si>
    <t>OBSŁUGA DŁUGU PUBLICZNEGO</t>
  </si>
  <si>
    <t>75702</t>
  </si>
  <si>
    <t>obsługa papierów wartościowych, kredytów i pożyczek</t>
  </si>
  <si>
    <t>8110</t>
  </si>
  <si>
    <t xml:space="preserve">odsetki od samorządowych papierów wartościowych lub zaciągniętych przez jednostkę samorządu terytorialnego kredytów i pożyczek </t>
  </si>
  <si>
    <t>II. WYDATKI MAJĄTKOWE</t>
  </si>
  <si>
    <t>Inwestycje i zakupy inwestycyjne</t>
  </si>
  <si>
    <t>Infrastruktura wodociągowa</t>
  </si>
  <si>
    <t>6050</t>
  </si>
  <si>
    <t>wydatki inwestycyjne jednostek budżetowych</t>
  </si>
  <si>
    <t>6057</t>
  </si>
  <si>
    <t>6059</t>
  </si>
  <si>
    <t>92120</t>
  </si>
  <si>
    <t>ochrona zabytków i opieka nad zabytkami</t>
  </si>
  <si>
    <t>Na programy finansowane z udziałem środków, o których mowa w art. 5 ust. 1 pkt. 2 i 3</t>
  </si>
  <si>
    <t>OGÓŁEM</t>
  </si>
  <si>
    <t>Dochody</t>
  </si>
  <si>
    <t>Wydatki</t>
  </si>
  <si>
    <t>budżet wg uchwały</t>
  </si>
  <si>
    <t>budżet po zmianach</t>
  </si>
  <si>
    <t>wykonanie</t>
  </si>
  <si>
    <t xml:space="preserve">wydatki bieżące </t>
  </si>
  <si>
    <t>wydatki majątkowe</t>
  </si>
  <si>
    <t>wykonanie I półrocze 2010 r.</t>
  </si>
  <si>
    <t>wykonanie I półrocze 2009 r.</t>
  </si>
  <si>
    <t>Zadania wg źródeł finansowania</t>
  </si>
  <si>
    <t>% wykonania</t>
  </si>
  <si>
    <t xml:space="preserve">zadania zlecone </t>
  </si>
  <si>
    <t>zadania własne wynikające z dotacji udzielanych z budżetu gminy</t>
  </si>
  <si>
    <t>zadania własne wspólnie realizowane w ramach porozumień między j.s.t.</t>
  </si>
  <si>
    <t>zadania własne, inwestycyjne, współfinansowane ze środków unijnych</t>
  </si>
  <si>
    <t>pozostałe zadania własne realizowane z budżetu gminy</t>
  </si>
  <si>
    <t>dział</t>
  </si>
  <si>
    <t>wyszczególnienie</t>
  </si>
  <si>
    <t>Rolnictwo i łowiectwo</t>
  </si>
  <si>
    <t>Wytwarzanie i zaopatrywanie w energię elektryczną, gaz i wodę</t>
  </si>
  <si>
    <t>Transport  i łączność</t>
  </si>
  <si>
    <t>Turystyka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</si>
  <si>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</si>
  <si>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</si>
  <si>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</si>
  <si>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</si>
  <si>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 ochrona przeciwpożarowa</t>
  </si>
  <si>
    <t>Dochody od osób prawnych, od osób fizycznych i od jednostek nieposiadających osobowości prawnej 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</si>
  <si>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</si>
  <si>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</si>
  <si>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</si>
  <si>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</si>
  <si>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</si>
  <si>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</si>
  <si>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</si>
  <si>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</si>
  <si>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</si>
  <si>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RAZEM</t>
  </si>
  <si>
    <t>Wykonanie                      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</si>
</sst>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44" applyAlignment="1">
      <alignment horizontal="center" vertical="center"/>
      <protection/>
    </xf>
    <xf numFmtId="49" fontId="1" fillId="0" borderId="0" xfId="44" applyNumberFormat="1" applyAlignment="1">
      <alignment horizontal="center" vertical="center"/>
      <protection/>
    </xf>
    <xf numFmtId="0" fontId="1" fillId="0" borderId="0" xfId="44" applyAlignment="1">
      <alignment horizontal="left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1" fillId="0" borderId="10" xfId="44" applyBorder="1" applyAlignment="1">
      <alignment horizontal="center" vertical="center" wrapText="1"/>
      <protection/>
    </xf>
    <xf numFmtId="49" fontId="1" fillId="0" borderId="10" xfId="44" applyNumberFormat="1" applyBorder="1" applyAlignment="1">
      <alignment horizontal="center" vertical="center" wrapText="1"/>
      <protection/>
    </xf>
    <xf numFmtId="4" fontId="4" fillId="0" borderId="10" xfId="44" applyNumberFormat="1" applyFont="1" applyBorder="1" applyAlignment="1">
      <alignment horizontal="right" vertical="center"/>
      <protection/>
    </xf>
    <xf numFmtId="0" fontId="1" fillId="0" borderId="10" xfId="44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left" vertical="center" wrapText="1"/>
      <protection/>
    </xf>
    <xf numFmtId="4" fontId="1" fillId="0" borderId="10" xfId="44" applyNumberFormat="1" applyBorder="1" applyAlignment="1">
      <alignment horizontal="right" vertical="center"/>
      <protection/>
    </xf>
    <xf numFmtId="0" fontId="1" fillId="0" borderId="11" xfId="44" applyBorder="1" applyAlignment="1">
      <alignment horizontal="center" vertical="center"/>
      <protection/>
    </xf>
    <xf numFmtId="49" fontId="1" fillId="0" borderId="11" xfId="44" applyNumberFormat="1" applyFont="1" applyBorder="1" applyAlignment="1">
      <alignment horizontal="center" vertical="center"/>
      <protection/>
    </xf>
    <xf numFmtId="0" fontId="1" fillId="0" borderId="11" xfId="44" applyFont="1" applyBorder="1" applyAlignment="1">
      <alignment horizontal="left" vertical="center" wrapText="1"/>
      <protection/>
    </xf>
    <xf numFmtId="4" fontId="1" fillId="0" borderId="11" xfId="44" applyNumberForma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2" xfId="44" applyFont="1" applyBorder="1" applyAlignment="1">
      <alignment horizontal="left" vertical="center" wrapText="1"/>
      <protection/>
    </xf>
    <xf numFmtId="4" fontId="1" fillId="0" borderId="10" xfId="44" applyNumberFormat="1" applyFont="1" applyBorder="1" applyAlignment="1">
      <alignment horizontal="right" vertical="center"/>
      <protection/>
    </xf>
    <xf numFmtId="0" fontId="1" fillId="0" borderId="13" xfId="44" applyBorder="1" applyAlignment="1">
      <alignment horizontal="center" vertical="center"/>
      <protection/>
    </xf>
    <xf numFmtId="0" fontId="1" fillId="0" borderId="14" xfId="44" applyBorder="1" applyAlignment="1">
      <alignment horizontal="center" vertical="center"/>
      <protection/>
    </xf>
    <xf numFmtId="0" fontId="1" fillId="0" borderId="15" xfId="44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left" vertical="center" wrapText="1"/>
      <protection/>
    </xf>
    <xf numFmtId="4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1" fillId="0" borderId="10" xfId="44" applyNumberFormat="1" applyFont="1" applyBorder="1" applyAlignment="1">
      <alignment horizontal="right" vertical="center"/>
      <protection/>
    </xf>
    <xf numFmtId="4" fontId="6" fillId="0" borderId="10" xfId="44" applyNumberFormat="1" applyFont="1" applyBorder="1" applyAlignment="1">
      <alignment horizontal="right" vertical="center"/>
      <protection/>
    </xf>
    <xf numFmtId="4" fontId="1" fillId="0" borderId="0" xfId="44" applyNumberFormat="1" applyAlignment="1">
      <alignment horizontal="center" vertical="center"/>
      <protection/>
    </xf>
    <xf numFmtId="49" fontId="1" fillId="0" borderId="0" xfId="44" applyNumberFormat="1" applyBorder="1" applyAlignment="1">
      <alignment horizontal="center" vertical="center"/>
      <protection/>
    </xf>
    <xf numFmtId="0" fontId="1" fillId="0" borderId="0" xfId="44" applyBorder="1" applyAlignment="1">
      <alignment horizontal="left" vertical="center" wrapText="1"/>
      <protection/>
    </xf>
    <xf numFmtId="4" fontId="1" fillId="0" borderId="0" xfId="44" applyNumberFormat="1" applyBorder="1" applyAlignment="1">
      <alignment horizontal="center" vertical="center"/>
      <protection/>
    </xf>
    <xf numFmtId="4" fontId="1" fillId="0" borderId="0" xfId="44" applyNumberFormat="1" applyFont="1" applyBorder="1" applyAlignment="1">
      <alignment horizontal="center"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Alignment="1">
      <alignment vertical="center"/>
      <protection/>
    </xf>
    <xf numFmtId="0" fontId="1" fillId="0" borderId="0" xfId="44" applyBorder="1">
      <alignment/>
      <protection/>
    </xf>
    <xf numFmtId="0" fontId="1" fillId="0" borderId="0" xfId="44">
      <alignment/>
      <protection/>
    </xf>
    <xf numFmtId="0" fontId="7" fillId="0" borderId="10" xfId="44" applyFont="1" applyBorder="1" applyAlignment="1">
      <alignment horizontal="center" vertical="center" wrapText="1"/>
      <protection/>
    </xf>
    <xf numFmtId="49" fontId="7" fillId="0" borderId="10" xfId="44" applyNumberFormat="1" applyFont="1" applyBorder="1" applyAlignment="1">
      <alignment horizontal="center" vertical="center" wrapText="1"/>
      <protection/>
    </xf>
    <xf numFmtId="4" fontId="4" fillId="0" borderId="10" xfId="44" applyNumberFormat="1" applyFont="1" applyBorder="1" applyAlignment="1">
      <alignment wrapText="1"/>
      <protection/>
    </xf>
    <xf numFmtId="4" fontId="4" fillId="0" borderId="10" xfId="44" applyNumberFormat="1" applyFont="1" applyBorder="1" applyAlignment="1">
      <alignment horizontal="right" vertical="center" wrapText="1"/>
      <protection/>
    </xf>
    <xf numFmtId="0" fontId="1" fillId="0" borderId="16" xfId="44" applyBorder="1" applyAlignment="1">
      <alignment vertical="center" wrapText="1"/>
      <protection/>
    </xf>
    <xf numFmtId="0" fontId="8" fillId="0" borderId="17" xfId="44" applyFont="1" applyBorder="1" applyAlignment="1">
      <alignment horizontal="right" vertical="center" wrapText="1"/>
      <protection/>
    </xf>
    <xf numFmtId="4" fontId="8" fillId="0" borderId="10" xfId="44" applyNumberFormat="1" applyFont="1" applyBorder="1" applyAlignment="1">
      <alignment vertical="center" wrapText="1"/>
      <protection/>
    </xf>
    <xf numFmtId="4" fontId="8" fillId="0" borderId="10" xfId="44" applyNumberFormat="1" applyFont="1" applyBorder="1" applyAlignment="1">
      <alignment horizontal="right" vertical="center" wrapText="1"/>
      <protection/>
    </xf>
    <xf numFmtId="49" fontId="1" fillId="0" borderId="18" xfId="44" applyNumberFormat="1" applyFont="1" applyBorder="1" applyAlignment="1">
      <alignment vertical="center" wrapText="1"/>
      <protection/>
    </xf>
    <xf numFmtId="49" fontId="4" fillId="0" borderId="12" xfId="44" applyNumberFormat="1" applyFont="1" applyBorder="1" applyAlignment="1">
      <alignment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4" fontId="1" fillId="0" borderId="10" xfId="44" applyNumberFormat="1" applyFont="1" applyBorder="1" applyAlignment="1">
      <alignment horizontal="right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4" fontId="10" fillId="0" borderId="10" xfId="44" applyNumberFormat="1" applyFont="1" applyBorder="1" applyAlignment="1">
      <alignment horizontal="right" vertical="center" wrapText="1"/>
      <protection/>
    </xf>
    <xf numFmtId="0" fontId="1" fillId="0" borderId="17" xfId="44" applyBorder="1" applyAlignment="1">
      <alignment vertical="center"/>
      <protection/>
    </xf>
    <xf numFmtId="49" fontId="1" fillId="0" borderId="12" xfId="44" applyNumberFormat="1" applyFont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49" fontId="4" fillId="0" borderId="17" xfId="44" applyNumberFormat="1" applyFont="1" applyBorder="1" applyAlignment="1">
      <alignment horizontal="center" vertical="center" wrapText="1"/>
      <protection/>
    </xf>
    <xf numFmtId="49" fontId="4" fillId="0" borderId="12" xfId="44" applyNumberFormat="1" applyFont="1" applyBorder="1" applyAlignment="1">
      <alignment horizontal="center" vertical="center" wrapText="1"/>
      <protection/>
    </xf>
    <xf numFmtId="49" fontId="1" fillId="0" borderId="12" xfId="44" applyNumberFormat="1" applyBorder="1" applyAlignment="1">
      <alignment horizontal="center" vertical="center" wrapText="1"/>
      <protection/>
    </xf>
    <xf numFmtId="4" fontId="1" fillId="0" borderId="10" xfId="44" applyNumberFormat="1" applyBorder="1" applyAlignment="1">
      <alignment horizontal="right" vertical="center" wrapText="1"/>
      <protection/>
    </xf>
    <xf numFmtId="49" fontId="1" fillId="0" borderId="10" xfId="44" applyNumberFormat="1" applyFont="1" applyBorder="1" applyAlignment="1">
      <alignment horizontal="left" vertical="center" wrapText="1"/>
      <protection/>
    </xf>
    <xf numFmtId="49" fontId="1" fillId="0" borderId="17" xfId="44" applyNumberFormat="1" applyBorder="1" applyAlignment="1">
      <alignment horizontal="center" vertical="center" wrapText="1"/>
      <protection/>
    </xf>
    <xf numFmtId="0" fontId="1" fillId="0" borderId="13" xfId="44" applyFont="1" applyFill="1" applyBorder="1" applyAlignment="1">
      <alignment horizontal="left" vertical="center" wrapText="1"/>
      <protection/>
    </xf>
    <xf numFmtId="4" fontId="10" fillId="0" borderId="10" xfId="44" applyNumberFormat="1" applyFont="1" applyBorder="1" applyAlignment="1">
      <alignment horizontal="right" vertical="center"/>
      <protection/>
    </xf>
    <xf numFmtId="0" fontId="1" fillId="0" borderId="12" xfId="44" applyBorder="1" applyAlignment="1">
      <alignment horizontal="center" vertical="center"/>
      <protection/>
    </xf>
    <xf numFmtId="0" fontId="1" fillId="0" borderId="16" xfId="44" applyBorder="1" applyAlignment="1">
      <alignment horizontal="center" vertical="center" wrapText="1"/>
      <protection/>
    </xf>
    <xf numFmtId="0" fontId="1" fillId="0" borderId="12" xfId="44" applyBorder="1" applyAlignment="1">
      <alignment horizontal="center" vertical="center" wrapText="1"/>
      <protection/>
    </xf>
    <xf numFmtId="0" fontId="1" fillId="0" borderId="17" xfId="44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center" vertical="center" wrapText="1"/>
      <protection/>
    </xf>
    <xf numFmtId="0" fontId="8" fillId="0" borderId="17" xfId="44" applyFont="1" applyBorder="1" applyAlignment="1">
      <alignment horizontal="right" vertical="top" wrapText="1"/>
      <protection/>
    </xf>
    <xf numFmtId="49" fontId="9" fillId="0" borderId="10" xfId="44" applyNumberFormat="1" applyFont="1" applyBorder="1" applyAlignment="1">
      <alignment horizontal="left" vertical="center" wrapText="1"/>
      <protection/>
    </xf>
    <xf numFmtId="49" fontId="1" fillId="0" borderId="10" xfId="44" applyNumberFormat="1" applyFont="1" applyBorder="1" applyAlignment="1">
      <alignment horizontal="left" vertical="center" wrapText="1"/>
      <protection/>
    </xf>
    <xf numFmtId="49" fontId="10" fillId="0" borderId="10" xfId="44" applyNumberFormat="1" applyFont="1" applyBorder="1" applyAlignment="1">
      <alignment horizontal="left" vertical="center" wrapText="1"/>
      <protection/>
    </xf>
    <xf numFmtId="49" fontId="10" fillId="0" borderId="19" xfId="44" applyNumberFormat="1" applyFont="1" applyBorder="1" applyAlignment="1">
      <alignment horizontal="center" vertical="center" wrapText="1"/>
      <protection/>
    </xf>
    <xf numFmtId="0" fontId="1" fillId="0" borderId="12" xfId="44" applyBorder="1">
      <alignment/>
      <protection/>
    </xf>
    <xf numFmtId="0" fontId="1" fillId="0" borderId="10" xfId="44" applyFont="1" applyBorder="1">
      <alignment/>
      <protection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4" fillId="0" borderId="16" xfId="44" applyNumberFormat="1" applyFont="1" applyBorder="1" applyAlignment="1">
      <alignment horizontal="right" vertical="center" wrapText="1"/>
      <protection/>
    </xf>
    <xf numFmtId="49" fontId="4" fillId="0" borderId="16" xfId="44" applyNumberFormat="1" applyFont="1" applyBorder="1" applyAlignment="1">
      <alignment horizontal="right" vertical="top" wrapText="1"/>
      <protection/>
    </xf>
    <xf numFmtId="49" fontId="8" fillId="0" borderId="12" xfId="44" applyNumberFormat="1" applyFont="1" applyBorder="1" applyAlignment="1">
      <alignment horizontal="center" vertical="center" wrapText="1"/>
      <protection/>
    </xf>
    <xf numFmtId="49" fontId="1" fillId="0" borderId="20" xfId="44" applyNumberFormat="1" applyBorder="1" applyAlignment="1">
      <alignment horizontal="center" vertical="center" wrapText="1"/>
      <protection/>
    </xf>
    <xf numFmtId="49" fontId="1" fillId="0" borderId="16" xfId="44" applyNumberFormat="1" applyBorder="1" applyAlignment="1">
      <alignment horizontal="center" vertical="center" wrapText="1"/>
      <protection/>
    </xf>
    <xf numFmtId="49" fontId="8" fillId="0" borderId="17" xfId="44" applyNumberFormat="1" applyFont="1" applyBorder="1" applyAlignment="1">
      <alignment horizontal="right" vertical="top" wrapText="1"/>
      <protection/>
    </xf>
    <xf numFmtId="4" fontId="4" fillId="0" borderId="10" xfId="44" applyNumberFormat="1" applyFont="1" applyBorder="1">
      <alignment/>
      <protection/>
    </xf>
    <xf numFmtId="4" fontId="1" fillId="0" borderId="0" xfId="44" applyNumberFormat="1">
      <alignment/>
      <protection/>
    </xf>
    <xf numFmtId="3" fontId="1" fillId="0" borderId="0" xfId="44" applyNumberFormat="1">
      <alignment/>
      <protection/>
    </xf>
    <xf numFmtId="0" fontId="11" fillId="0" borderId="21" xfId="44" applyFont="1" applyBorder="1" applyAlignment="1">
      <alignment horizontal="center" wrapText="1"/>
      <protection/>
    </xf>
    <xf numFmtId="0" fontId="11" fillId="0" borderId="22" xfId="44" applyFont="1" applyBorder="1" applyAlignment="1">
      <alignment horizontal="center" wrapText="1"/>
      <protection/>
    </xf>
    <xf numFmtId="0" fontId="12" fillId="0" borderId="21" xfId="44" applyFont="1" applyBorder="1" applyAlignment="1">
      <alignment horizontal="justify" vertical="top" wrapText="1"/>
      <protection/>
    </xf>
    <xf numFmtId="10" fontId="12" fillId="0" borderId="22" xfId="44" applyNumberFormat="1" applyFont="1" applyBorder="1" applyAlignment="1">
      <alignment horizontal="center" wrapText="1"/>
      <protection/>
    </xf>
    <xf numFmtId="0" fontId="12" fillId="0" borderId="23" xfId="44" applyFont="1" applyBorder="1" applyAlignment="1">
      <alignment horizontal="justify" vertical="top" wrapText="1"/>
      <protection/>
    </xf>
    <xf numFmtId="10" fontId="12" fillId="0" borderId="24" xfId="44" applyNumberFormat="1" applyFont="1" applyBorder="1" applyAlignment="1">
      <alignment horizontal="center" wrapText="1"/>
      <protection/>
    </xf>
    <xf numFmtId="9" fontId="12" fillId="0" borderId="24" xfId="44" applyNumberFormat="1" applyFont="1" applyBorder="1" applyAlignment="1">
      <alignment horizontal="center" wrapText="1"/>
      <protection/>
    </xf>
    <xf numFmtId="0" fontId="11" fillId="0" borderId="21" xfId="44" applyFont="1" applyBorder="1" applyAlignment="1">
      <alignment horizontal="center" vertical="top" wrapText="1"/>
      <protection/>
    </xf>
    <xf numFmtId="0" fontId="11" fillId="0" borderId="22" xfId="44" applyFont="1" applyBorder="1" applyAlignment="1">
      <alignment horizontal="center" vertical="top" wrapText="1"/>
      <protection/>
    </xf>
    <xf numFmtId="0" fontId="12" fillId="0" borderId="23" xfId="44" applyFont="1" applyBorder="1" applyAlignment="1">
      <alignment horizontal="center" wrapText="1"/>
      <protection/>
    </xf>
    <xf numFmtId="0" fontId="12" fillId="0" borderId="24" xfId="44" applyFont="1" applyBorder="1" applyAlignment="1">
      <alignment vertical="top" wrapText="1"/>
      <protection/>
    </xf>
    <xf numFmtId="0" fontId="12" fillId="0" borderId="24" xfId="44" applyFont="1" applyBorder="1" applyAlignment="1">
      <alignment horizontal="right" wrapText="1"/>
      <protection/>
    </xf>
    <xf numFmtId="0" fontId="12" fillId="0" borderId="21" xfId="44" applyFont="1" applyBorder="1" applyAlignment="1">
      <alignment horizontal="center" wrapText="1"/>
      <protection/>
    </xf>
    <xf numFmtId="0" fontId="12" fillId="0" borderId="22" xfId="44" applyFont="1" applyBorder="1" applyAlignment="1">
      <alignment vertical="top" wrapText="1"/>
      <protection/>
    </xf>
    <xf numFmtId="0" fontId="12" fillId="0" borderId="22" xfId="44" applyFont="1" applyBorder="1" applyAlignment="1">
      <alignment horizontal="right" wrapText="1"/>
      <protection/>
    </xf>
    <xf numFmtId="0" fontId="11" fillId="0" borderId="23" xfId="44" applyFont="1" applyBorder="1" applyAlignment="1">
      <alignment horizontal="center" vertical="top" wrapText="1"/>
      <protection/>
    </xf>
    <xf numFmtId="0" fontId="11" fillId="0" borderId="24" xfId="44" applyFont="1" applyBorder="1" applyAlignment="1">
      <alignment horizontal="justify" vertical="top" wrapText="1"/>
      <protection/>
    </xf>
    <xf numFmtId="0" fontId="11" fillId="0" borderId="24" xfId="44" applyFont="1" applyBorder="1" applyAlignment="1">
      <alignment horizontal="right" wrapText="1"/>
      <protection/>
    </xf>
    <xf numFmtId="4" fontId="4" fillId="0" borderId="10" xfId="44" applyNumberFormat="1" applyFont="1" applyBorder="1" applyAlignment="1">
      <alignment horizontal="right" wrapText="1"/>
      <protection/>
    </xf>
    <xf numFmtId="0" fontId="4" fillId="0" borderId="16" xfId="44" applyFont="1" applyBorder="1" applyAlignment="1">
      <alignment horizontal="right" wrapText="1"/>
      <protection/>
    </xf>
    <xf numFmtId="0" fontId="2" fillId="0" borderId="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1" fillId="0" borderId="10" xfId="44" applyBorder="1" applyAlignment="1">
      <alignment horizontal="center" vertical="center"/>
      <protection/>
    </xf>
    <xf numFmtId="4" fontId="1" fillId="0" borderId="10" xfId="44" applyNumberFormat="1" applyBorder="1" applyAlignment="1">
      <alignment horizontal="right" vertical="center"/>
      <protection/>
    </xf>
    <xf numFmtId="0" fontId="4" fillId="0" borderId="10" xfId="44" applyFont="1" applyBorder="1" applyAlignment="1">
      <alignment horizontal="left" vertical="center"/>
      <protection/>
    </xf>
    <xf numFmtId="0" fontId="1" fillId="0" borderId="11" xfId="44" applyBorder="1" applyAlignment="1">
      <alignment horizontal="center" vertical="center"/>
      <protection/>
    </xf>
    <xf numFmtId="4" fontId="1" fillId="0" borderId="11" xfId="44" applyNumberFormat="1" applyBorder="1" applyAlignment="1">
      <alignment horizontal="right"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4" fontId="1" fillId="0" borderId="10" xfId="44" applyNumberFormat="1" applyFont="1" applyBorder="1" applyAlignment="1">
      <alignment horizontal="right" vertical="center"/>
      <protection/>
    </xf>
    <xf numFmtId="49" fontId="1" fillId="0" borderId="16" xfId="44" applyNumberFormat="1" applyFont="1" applyBorder="1" applyAlignment="1">
      <alignment horizontal="center" vertical="center"/>
      <protection/>
    </xf>
    <xf numFmtId="0" fontId="2" fillId="0" borderId="20" xfId="44" applyFont="1" applyBorder="1" applyAlignment="1">
      <alignment horizontal="center" vertical="center"/>
      <protection/>
    </xf>
    <xf numFmtId="0" fontId="4" fillId="0" borderId="14" xfId="44" applyFont="1" applyBorder="1" applyAlignment="1">
      <alignment horizontal="left" wrapText="1"/>
      <protection/>
    </xf>
    <xf numFmtId="0" fontId="4" fillId="0" borderId="12" xfId="44" applyFont="1" applyBorder="1" applyAlignment="1">
      <alignment horizontal="left" wrapText="1"/>
      <protection/>
    </xf>
    <xf numFmtId="0" fontId="8" fillId="0" borderId="12" xfId="44" applyFont="1" applyBorder="1" applyAlignment="1">
      <alignment horizontal="left" vertical="center" wrapText="1"/>
      <protection/>
    </xf>
    <xf numFmtId="49" fontId="4" fillId="0" borderId="16" xfId="44" applyNumberFormat="1" applyFont="1" applyBorder="1" applyAlignment="1">
      <alignment horizontal="center" vertical="center" wrapText="1"/>
      <protection/>
    </xf>
    <xf numFmtId="49" fontId="1" fillId="0" borderId="16" xfId="44" applyNumberFormat="1" applyFont="1" applyBorder="1" applyAlignment="1">
      <alignment horizontal="center" vertical="center" wrapText="1"/>
      <protection/>
    </xf>
    <xf numFmtId="49" fontId="1" fillId="0" borderId="25" xfId="44" applyNumberFormat="1" applyFont="1" applyBorder="1" applyAlignment="1">
      <alignment horizontal="center" vertical="center" wrapText="1"/>
      <protection/>
    </xf>
    <xf numFmtId="49" fontId="1" fillId="0" borderId="16" xfId="44" applyNumberFormat="1" applyFont="1" applyBorder="1" applyAlignment="1">
      <alignment horizontal="center" vertical="center" wrapText="1"/>
      <protection/>
    </xf>
    <xf numFmtId="0" fontId="1" fillId="0" borderId="16" xfId="44" applyBorder="1" applyAlignment="1">
      <alignment horizontal="center" vertical="center"/>
      <protection/>
    </xf>
    <xf numFmtId="0" fontId="1" fillId="0" borderId="16" xfId="44" applyBorder="1" applyAlignment="1">
      <alignment horizontal="center" vertical="center" wrapText="1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left" vertical="top" wrapText="1"/>
      <protection/>
    </xf>
    <xf numFmtId="49" fontId="4" fillId="0" borderId="12" xfId="44" applyNumberFormat="1" applyFont="1" applyBorder="1" applyAlignment="1">
      <alignment horizontal="left" vertical="center" wrapText="1"/>
      <protection/>
    </xf>
    <xf numFmtId="49" fontId="4" fillId="0" borderId="10" xfId="44" applyNumberFormat="1" applyFont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right" vertical="center"/>
      <protection/>
    </xf>
    <xf numFmtId="49" fontId="8" fillId="0" borderId="12" xfId="44" applyNumberFormat="1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78787"/>
      <rgbColor rgb="0093A9CE"/>
      <rgbColor rgb="00993366"/>
      <rgbColor rgb="00FFFFCC"/>
      <rgbColor rgb="00CCFFFF"/>
      <rgbColor rgb="00660066"/>
      <rgbColor rgb="00DC853E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B590"/>
      <rgbColor rgb="003366FF"/>
      <rgbColor rgb="0033CCCC"/>
      <rgbColor rgb="0099CC00"/>
      <rgbColor rgb="00FFCC00"/>
      <rgbColor rgb="00FF9900"/>
      <rgbColor rgb="00FF6600"/>
      <rgbColor rgb="004672A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68"/>
      <c:rotY val="11"/>
      <c:depthPercent val="100"/>
      <c:rAngAx val="1"/>
    </c:view3D>
    <c:plotArea>
      <c:layout>
        <c:manualLayout>
          <c:xMode val="edge"/>
          <c:yMode val="edge"/>
          <c:x val="0.015"/>
          <c:y val="0.02425"/>
          <c:w val="0.861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2'!$B$7</c:f>
              <c:strCache>
                <c:ptCount val="1"/>
                <c:pt idx="0">
                  <c:v>Dochody</c:v>
                </c:pt>
              </c:strCache>
            </c:strRef>
          </c:tx>
          <c:spPr>
            <a:solidFill>
              <a:srgbClr val="4672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2'!$A$8:$A$10</c:f>
              <c:strCache/>
            </c:strRef>
          </c:cat>
          <c:val>
            <c:numRef>
              <c:f>'wykresy 2'!$B$8:$B$10</c:f>
              <c:numCache/>
            </c:numRef>
          </c:val>
          <c:shape val="box"/>
        </c:ser>
        <c:ser>
          <c:idx val="1"/>
          <c:order val="1"/>
          <c:tx>
            <c:strRef>
              <c:f>'wykresy 2'!$C$7</c:f>
              <c:strCache>
                <c:ptCount val="1"/>
                <c:pt idx="0">
                  <c:v>Wydatki</c:v>
                </c:pt>
              </c:strCache>
            </c:strRef>
          </c:tx>
          <c:spPr>
            <a:solidFill>
              <a:srgbClr val="93A9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2'!$A$8:$A$10</c:f>
              <c:strCache/>
            </c:strRef>
          </c:cat>
          <c:val>
            <c:numRef>
              <c:f>'wykresy 2'!$C$8:$C$10</c:f>
              <c:numCache/>
            </c:numRef>
          </c:val>
          <c:shape val="box"/>
        </c:ser>
        <c:shape val="box"/>
        <c:axId val="2984917"/>
        <c:axId val="26864254"/>
      </c:bar3D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48"/>
          <c:w val="0.102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78787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76"/>
      <c:rotY val="11"/>
      <c:depthPercent val="100"/>
      <c:rAngAx val="1"/>
    </c:view3D>
    <c:plotArea>
      <c:layout>
        <c:manualLayout>
          <c:xMode val="edge"/>
          <c:yMode val="edge"/>
          <c:x val="0.01475"/>
          <c:y val="0.02375"/>
          <c:w val="0.77825"/>
          <c:h val="0.9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'wykresy 2'!$B$14</c:f>
              <c:strCache>
                <c:ptCount val="1"/>
                <c:pt idx="0">
                  <c:v>wydatki bieżące </c:v>
                </c:pt>
              </c:strCache>
            </c:strRef>
          </c:tx>
          <c:spPr>
            <a:solidFill>
              <a:srgbClr val="DC85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2'!$A$15:$A$17</c:f>
              <c:strCache/>
            </c:strRef>
          </c:cat>
          <c:val>
            <c:numRef>
              <c:f>'wykresy 2'!$B$15:$B$17</c:f>
              <c:numCache/>
            </c:numRef>
          </c:val>
          <c:shape val="box"/>
        </c:ser>
        <c:ser>
          <c:idx val="1"/>
          <c:order val="1"/>
          <c:tx>
            <c:strRef>
              <c:f>'wykresy 2'!$C$14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F8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2'!$A$15:$A$17</c:f>
              <c:strCache/>
            </c:strRef>
          </c:cat>
          <c:val>
            <c:numRef>
              <c:f>'wykresy 2'!$C$15:$C$17</c:f>
              <c:numCache/>
            </c:numRef>
          </c:val>
          <c:shape val="box"/>
        </c:ser>
        <c:overlap val="100"/>
        <c:shape val="box"/>
        <c:axId val="40451695"/>
        <c:axId val="28520936"/>
      </c:bar3D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4975"/>
          <c:w val="0.185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78787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70"/>
      <c:rotY val="11"/>
      <c:depthPercent val="100"/>
      <c:rAngAx val="1"/>
    </c:view3D>
    <c:plotArea>
      <c:layout>
        <c:manualLayout>
          <c:xMode val="edge"/>
          <c:yMode val="edge"/>
          <c:x val="0.011"/>
          <c:y val="0.0095"/>
          <c:w val="0.7805"/>
          <c:h val="0.98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2'!$E$37</c:f>
              <c:strCache>
                <c:ptCount val="1"/>
                <c:pt idx="0">
                  <c:v>wykonanie I półrocze 2010 r.</c:v>
                </c:pt>
              </c:strCache>
            </c:strRef>
          </c:tx>
          <c:spPr>
            <a:solidFill>
              <a:srgbClr val="4672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'wykresy 2'!$A$38:$D$48</c:f>
              <c:multiLvlStrCache/>
            </c:multiLvlStrRef>
          </c:cat>
          <c:val>
            <c:numRef>
              <c:f>'wykresy 2'!$E$38:$E$48</c:f>
              <c:numCache/>
            </c:numRef>
          </c:val>
          <c:shape val="cylinder"/>
        </c:ser>
        <c:ser>
          <c:idx val="1"/>
          <c:order val="1"/>
          <c:tx>
            <c:strRef>
              <c:f>'wykresy 2'!$F$37</c:f>
              <c:strCache>
                <c:ptCount val="1"/>
                <c:pt idx="0">
                  <c:v>wykonanie I półrocze 2009 r.</c:v>
                </c:pt>
              </c:strCache>
            </c:strRef>
          </c:tx>
          <c:spPr>
            <a:solidFill>
              <a:srgbClr val="93A9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'wykresy 2'!$A$38:$D$48</c:f>
              <c:multiLvlStrCache/>
            </c:multiLvlStrRef>
          </c:cat>
          <c:val>
            <c:numRef>
              <c:f>'wykresy 2'!$F$38:$F$48</c:f>
              <c:numCache/>
            </c:numRef>
          </c:val>
          <c:shape val="cylinder"/>
        </c:ser>
        <c:shape val="box"/>
        <c:axId val="55361833"/>
        <c:axId val="28494450"/>
      </c:bar3DChart>
      <c:catAx>
        <c:axId val="5536183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dochody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61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47925"/>
          <c:w val="0.193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78787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5"/>
          <c:w val="0.96675"/>
          <c:h val="0.939"/>
        </c:manualLayout>
      </c:layout>
      <c:barChart>
        <c:barDir val="col"/>
        <c:grouping val="clustered"/>
        <c:varyColors val="0"/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5"/>
          <c:w val="0.96125"/>
          <c:h val="0.945"/>
        </c:manualLayout>
      </c:layout>
      <c:barChart>
        <c:barDir val="col"/>
        <c:grouping val="clustered"/>
        <c:varyColors val="0"/>
        <c:axId val="35815165"/>
        <c:axId val="53901030"/>
      </c:bar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 val="autoZero"/>
        <c:auto val="1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13</xdr:col>
      <xdr:colOff>571500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5467350" y="0"/>
        <a:ext cx="64293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22</xdr:row>
      <xdr:rowOff>95250</xdr:rowOff>
    </xdr:from>
    <xdr:to>
      <xdr:col>13</xdr:col>
      <xdr:colOff>581025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5410200" y="3895725"/>
        <a:ext cx="64960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542925</xdr:colOff>
      <xdr:row>32</xdr:row>
      <xdr:rowOff>9525</xdr:rowOff>
    </xdr:from>
    <xdr:to>
      <xdr:col>23</xdr:col>
      <xdr:colOff>533400</xdr:colOff>
      <xdr:row>77</xdr:row>
      <xdr:rowOff>19050</xdr:rowOff>
    </xdr:to>
    <xdr:graphicFrame>
      <xdr:nvGraphicFramePr>
        <xdr:cNvPr id="3" name="Chart 3"/>
        <xdr:cNvGraphicFramePr/>
      </xdr:nvGraphicFramePr>
      <xdr:xfrm>
        <a:off x="9353550" y="5448300"/>
        <a:ext cx="8791575" cy="939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161925</xdr:rowOff>
    </xdr:from>
    <xdr:to>
      <xdr:col>9</xdr:col>
      <xdr:colOff>285750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1172825" y="638175"/>
        <a:ext cx="5829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18</xdr:row>
      <xdr:rowOff>104775</xdr:rowOff>
    </xdr:from>
    <xdr:to>
      <xdr:col>8</xdr:col>
      <xdr:colOff>1304925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11172825" y="4381500"/>
        <a:ext cx="49911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20">
      <selection activeCell="M122" sqref="M122"/>
    </sheetView>
  </sheetViews>
  <sheetFormatPr defaultColWidth="10.00390625" defaultRowHeight="12.75"/>
  <cols>
    <col min="1" max="1" width="4.8515625" style="1" customWidth="1"/>
    <col min="2" max="2" width="8.57421875" style="1" customWidth="1"/>
    <col min="3" max="3" width="5.57421875" style="2" customWidth="1"/>
    <col min="4" max="4" width="17.421875" style="3" customWidth="1"/>
    <col min="5" max="5" width="15.421875" style="1" customWidth="1"/>
    <col min="6" max="6" width="17.00390625" style="1" customWidth="1"/>
    <col min="7" max="7" width="15.7109375" style="1" customWidth="1"/>
    <col min="8" max="8" width="15.421875" style="1" customWidth="1"/>
    <col min="9" max="9" width="11.140625" style="1" customWidth="1"/>
    <col min="10" max="10" width="11.7109375" style="1" customWidth="1"/>
    <col min="11" max="16384" width="10.00390625" style="1" customWidth="1"/>
  </cols>
  <sheetData>
    <row r="1" spans="1:10" ht="27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4.25" customHeight="1">
      <c r="A2" s="112" t="s">
        <v>1</v>
      </c>
      <c r="B2" s="112" t="s">
        <v>2</v>
      </c>
      <c r="C2" s="113" t="s">
        <v>3</v>
      </c>
      <c r="D2" s="112" t="s">
        <v>4</v>
      </c>
      <c r="E2" s="112" t="s">
        <v>5</v>
      </c>
      <c r="F2" s="112"/>
      <c r="G2" s="112" t="s">
        <v>6</v>
      </c>
      <c r="H2" s="112"/>
      <c r="I2" s="112" t="s">
        <v>7</v>
      </c>
      <c r="J2" s="112" t="s">
        <v>8</v>
      </c>
    </row>
    <row r="3" spans="1:10" ht="46.5" customHeight="1">
      <c r="A3" s="112"/>
      <c r="B3" s="112"/>
      <c r="C3" s="113"/>
      <c r="D3" s="112"/>
      <c r="E3" s="4" t="s">
        <v>9</v>
      </c>
      <c r="F3" s="4" t="s">
        <v>10</v>
      </c>
      <c r="G3" s="4" t="s">
        <v>11</v>
      </c>
      <c r="H3" s="4" t="s">
        <v>12</v>
      </c>
      <c r="I3" s="112"/>
      <c r="J3" s="112"/>
    </row>
    <row r="4" spans="1:10" ht="14.25">
      <c r="A4" s="5">
        <v>1</v>
      </c>
      <c r="B4" s="5">
        <v>2</v>
      </c>
      <c r="C4" s="6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33.75" customHeight="1">
      <c r="A5" s="114" t="s">
        <v>13</v>
      </c>
      <c r="B5" s="114"/>
      <c r="C5" s="114"/>
      <c r="D5" s="114"/>
      <c r="E5" s="7">
        <f>E8+E11+E14+E17+E21+E28</f>
        <v>1486108</v>
      </c>
      <c r="F5" s="7">
        <f>F8+F11+F14+F17+F21+F28</f>
        <v>1487108</v>
      </c>
      <c r="G5" s="7">
        <f>G8+G11+G14+G17+G21+G28</f>
        <v>1253936.69</v>
      </c>
      <c r="H5" s="7">
        <f>H8+H11+H14+H17+H21+H28</f>
        <v>1538882.8000000003</v>
      </c>
      <c r="I5" s="7">
        <f aca="true" t="shared" si="0" ref="I5:I25">G5/F5*100</f>
        <v>84.3204858019727</v>
      </c>
      <c r="J5" s="7">
        <f aca="true" t="shared" si="1" ref="J5:J18">G5/H5*100</f>
        <v>81.48357301803618</v>
      </c>
    </row>
    <row r="6" spans="1:10" ht="42.75" customHeight="1">
      <c r="A6" s="115">
        <v>756</v>
      </c>
      <c r="B6" s="8">
        <v>75615</v>
      </c>
      <c r="C6" s="9" t="s">
        <v>14</v>
      </c>
      <c r="D6" s="10" t="s">
        <v>15</v>
      </c>
      <c r="E6" s="116">
        <v>1179861</v>
      </c>
      <c r="F6" s="11">
        <v>588863</v>
      </c>
      <c r="G6" s="11">
        <v>469723.2</v>
      </c>
      <c r="H6" s="11">
        <v>718073.87</v>
      </c>
      <c r="I6" s="11">
        <f t="shared" si="0"/>
        <v>79.76782375527075</v>
      </c>
      <c r="J6" s="21">
        <f t="shared" si="1"/>
        <v>65.41432847291881</v>
      </c>
    </row>
    <row r="7" spans="1:10" ht="42.75" customHeight="1">
      <c r="A7" s="115"/>
      <c r="B7" s="8">
        <v>75616</v>
      </c>
      <c r="C7" s="9" t="s">
        <v>14</v>
      </c>
      <c r="D7" s="10" t="s">
        <v>16</v>
      </c>
      <c r="E7" s="116"/>
      <c r="F7" s="11">
        <v>590998</v>
      </c>
      <c r="G7" s="11">
        <v>482255.05</v>
      </c>
      <c r="H7" s="11">
        <v>466069.48</v>
      </c>
      <c r="I7" s="11">
        <f t="shared" si="0"/>
        <v>81.60011539802164</v>
      </c>
      <c r="J7" s="21">
        <f t="shared" si="1"/>
        <v>103.47278049616122</v>
      </c>
    </row>
    <row r="8" spans="1:10" ht="33.75" customHeight="1">
      <c r="A8" s="114" t="s">
        <v>17</v>
      </c>
      <c r="B8" s="114"/>
      <c r="C8" s="114"/>
      <c r="D8" s="114"/>
      <c r="E8" s="7">
        <f>SUM(E6:E7)</f>
        <v>1179861</v>
      </c>
      <c r="F8" s="7">
        <f>SUM(F6:F7)</f>
        <v>1179861</v>
      </c>
      <c r="G8" s="7">
        <f>SUM(G6:G7)</f>
        <v>951978.25</v>
      </c>
      <c r="H8" s="7">
        <f>SUM(H6:H7)</f>
        <v>1184143.35</v>
      </c>
      <c r="I8" s="7">
        <f t="shared" si="0"/>
        <v>80.68562737475008</v>
      </c>
      <c r="J8" s="7">
        <f t="shared" si="1"/>
        <v>80.39383491871993</v>
      </c>
    </row>
    <row r="9" spans="1:10" ht="28.5">
      <c r="A9" s="115">
        <v>756</v>
      </c>
      <c r="B9" s="8">
        <v>75615</v>
      </c>
      <c r="C9" s="9" t="s">
        <v>18</v>
      </c>
      <c r="D9" s="10" t="s">
        <v>19</v>
      </c>
      <c r="E9" s="116">
        <v>42062</v>
      </c>
      <c r="F9" s="11">
        <v>1594</v>
      </c>
      <c r="G9" s="11">
        <v>702</v>
      </c>
      <c r="H9" s="11">
        <v>1771.2</v>
      </c>
      <c r="I9" s="11">
        <f t="shared" si="0"/>
        <v>44.04015056461731</v>
      </c>
      <c r="J9" s="21">
        <f t="shared" si="1"/>
        <v>39.63414634146341</v>
      </c>
    </row>
    <row r="10" spans="1:10" ht="28.5">
      <c r="A10" s="115"/>
      <c r="B10" s="8">
        <v>75616</v>
      </c>
      <c r="C10" s="9" t="s">
        <v>18</v>
      </c>
      <c r="D10" s="10" t="s">
        <v>20</v>
      </c>
      <c r="E10" s="116"/>
      <c r="F10" s="11">
        <v>40468</v>
      </c>
      <c r="G10" s="11">
        <v>42401.85</v>
      </c>
      <c r="H10" s="11">
        <v>66309.73</v>
      </c>
      <c r="I10" s="11">
        <f t="shared" si="0"/>
        <v>104.7787140456657</v>
      </c>
      <c r="J10" s="21">
        <f t="shared" si="1"/>
        <v>63.945140479383646</v>
      </c>
    </row>
    <row r="11" spans="1:10" ht="15">
      <c r="A11" s="117" t="s">
        <v>21</v>
      </c>
      <c r="B11" s="117"/>
      <c r="C11" s="117"/>
      <c r="D11" s="117"/>
      <c r="E11" s="7">
        <f>SUM(E9:E10)</f>
        <v>42062</v>
      </c>
      <c r="F11" s="7">
        <f>SUM(F9:F10)</f>
        <v>42062</v>
      </c>
      <c r="G11" s="7">
        <f>SUM(G9:G10)</f>
        <v>43103.85</v>
      </c>
      <c r="H11" s="7">
        <f>SUM(H9:H10)</f>
        <v>68080.93</v>
      </c>
      <c r="I11" s="7">
        <f t="shared" si="0"/>
        <v>102.47693880462174</v>
      </c>
      <c r="J11" s="7">
        <f t="shared" si="1"/>
        <v>63.31266332583883</v>
      </c>
    </row>
    <row r="12" spans="1:10" ht="28.5">
      <c r="A12" s="115">
        <v>756</v>
      </c>
      <c r="B12" s="8">
        <v>75615</v>
      </c>
      <c r="C12" s="9" t="s">
        <v>22</v>
      </c>
      <c r="D12" s="10" t="s">
        <v>23</v>
      </c>
      <c r="E12" s="116">
        <v>32297</v>
      </c>
      <c r="F12" s="11">
        <v>27978</v>
      </c>
      <c r="G12" s="11">
        <v>28374</v>
      </c>
      <c r="H12" s="11">
        <v>31265</v>
      </c>
      <c r="I12" s="11">
        <f t="shared" si="0"/>
        <v>101.41539781256701</v>
      </c>
      <c r="J12" s="21">
        <f t="shared" si="1"/>
        <v>90.75323844554613</v>
      </c>
    </row>
    <row r="13" spans="1:10" ht="28.5">
      <c r="A13" s="115"/>
      <c r="B13" s="8">
        <v>75616</v>
      </c>
      <c r="C13" s="9" t="s">
        <v>22</v>
      </c>
      <c r="D13" s="10" t="s">
        <v>24</v>
      </c>
      <c r="E13" s="116"/>
      <c r="F13" s="11">
        <v>4319</v>
      </c>
      <c r="G13" s="11">
        <v>4646.18</v>
      </c>
      <c r="H13" s="11">
        <v>4767.07</v>
      </c>
      <c r="I13" s="11">
        <f t="shared" si="0"/>
        <v>107.57536466774718</v>
      </c>
      <c r="J13" s="21">
        <f t="shared" si="1"/>
        <v>97.46406073332258</v>
      </c>
    </row>
    <row r="14" spans="1:10" ht="15">
      <c r="A14" s="117" t="s">
        <v>25</v>
      </c>
      <c r="B14" s="117"/>
      <c r="C14" s="117"/>
      <c r="D14" s="117"/>
      <c r="E14" s="7">
        <f>SUM(E12:E13)</f>
        <v>32297</v>
      </c>
      <c r="F14" s="7">
        <f>SUM(F12:F13)</f>
        <v>32297</v>
      </c>
      <c r="G14" s="7">
        <f>SUM(G12:G13)</f>
        <v>33020.18</v>
      </c>
      <c r="H14" s="7">
        <f>SUM(H12:H13)</f>
        <v>36032.07</v>
      </c>
      <c r="I14" s="7">
        <f t="shared" si="0"/>
        <v>102.23915533950523</v>
      </c>
      <c r="J14" s="7">
        <f t="shared" si="1"/>
        <v>91.64108528874418</v>
      </c>
    </row>
    <row r="15" spans="1:10" ht="71.25">
      <c r="A15" s="115">
        <v>756</v>
      </c>
      <c r="B15" s="8">
        <v>75615</v>
      </c>
      <c r="C15" s="9" t="s">
        <v>26</v>
      </c>
      <c r="D15" s="10" t="s">
        <v>27</v>
      </c>
      <c r="E15" s="116">
        <v>31600</v>
      </c>
      <c r="F15" s="11">
        <v>3300</v>
      </c>
      <c r="G15" s="11">
        <v>3300</v>
      </c>
      <c r="H15" s="11">
        <v>2800</v>
      </c>
      <c r="I15" s="11">
        <f t="shared" si="0"/>
        <v>100</v>
      </c>
      <c r="J15" s="21">
        <f t="shared" si="1"/>
        <v>117.85714285714286</v>
      </c>
    </row>
    <row r="16" spans="1:10" ht="71.25">
      <c r="A16" s="115"/>
      <c r="B16" s="8">
        <v>75616</v>
      </c>
      <c r="C16" s="9" t="s">
        <v>26</v>
      </c>
      <c r="D16" s="10" t="s">
        <v>28</v>
      </c>
      <c r="E16" s="116"/>
      <c r="F16" s="11">
        <v>28300</v>
      </c>
      <c r="G16" s="11">
        <v>43712.2</v>
      </c>
      <c r="H16" s="11">
        <v>23408.6</v>
      </c>
      <c r="I16" s="11">
        <f t="shared" si="0"/>
        <v>154.46007067137808</v>
      </c>
      <c r="J16" s="21">
        <f t="shared" si="1"/>
        <v>186.735644164965</v>
      </c>
    </row>
    <row r="17" spans="1:10" ht="33.75" customHeight="1">
      <c r="A17" s="114" t="s">
        <v>29</v>
      </c>
      <c r="B17" s="114"/>
      <c r="C17" s="114"/>
      <c r="D17" s="114"/>
      <c r="E17" s="7">
        <f>SUM(E15:E16)</f>
        <v>31600</v>
      </c>
      <c r="F17" s="7">
        <f>SUM(F15:F16)</f>
        <v>31600</v>
      </c>
      <c r="G17" s="7">
        <f>SUM(G15:G16)</f>
        <v>47012.2</v>
      </c>
      <c r="H17" s="7">
        <f>SUM(H15:H16)</f>
        <v>26208.6</v>
      </c>
      <c r="I17" s="7">
        <f t="shared" si="0"/>
        <v>148.77278481012658</v>
      </c>
      <c r="J17" s="7">
        <f t="shared" si="1"/>
        <v>179.3769983898415</v>
      </c>
    </row>
    <row r="18" spans="1:10" ht="28.5">
      <c r="A18" s="115">
        <v>756</v>
      </c>
      <c r="B18" s="8">
        <v>75601</v>
      </c>
      <c r="C18" s="9" t="s">
        <v>30</v>
      </c>
      <c r="D18" s="10" t="s">
        <v>31</v>
      </c>
      <c r="E18" s="11">
        <v>2000</v>
      </c>
      <c r="F18" s="11">
        <v>2000</v>
      </c>
      <c r="G18" s="11">
        <v>1982</v>
      </c>
      <c r="H18" s="11">
        <v>2170</v>
      </c>
      <c r="I18" s="11">
        <f t="shared" si="0"/>
        <v>99.1</v>
      </c>
      <c r="J18" s="21">
        <f t="shared" si="1"/>
        <v>91.33640552995391</v>
      </c>
    </row>
    <row r="19" spans="1:10" ht="71.25">
      <c r="A19" s="115"/>
      <c r="B19" s="8">
        <v>75615</v>
      </c>
      <c r="C19" s="9" t="s">
        <v>32</v>
      </c>
      <c r="D19" s="10" t="s">
        <v>33</v>
      </c>
      <c r="E19" s="116">
        <v>150000</v>
      </c>
      <c r="F19" s="11">
        <v>500</v>
      </c>
      <c r="G19" s="11">
        <v>424</v>
      </c>
      <c r="H19" s="11">
        <v>-419</v>
      </c>
      <c r="I19" s="11">
        <f t="shared" si="0"/>
        <v>84.8</v>
      </c>
      <c r="J19" s="21"/>
    </row>
    <row r="20" spans="1:10" ht="71.25">
      <c r="A20" s="115"/>
      <c r="B20" s="8">
        <v>75616</v>
      </c>
      <c r="C20" s="9" t="s">
        <v>32</v>
      </c>
      <c r="D20" s="10" t="s">
        <v>34</v>
      </c>
      <c r="E20" s="116"/>
      <c r="F20" s="11">
        <v>150000</v>
      </c>
      <c r="G20" s="11">
        <v>141652.09</v>
      </c>
      <c r="H20" s="11">
        <v>181364.28</v>
      </c>
      <c r="I20" s="11">
        <f t="shared" si="0"/>
        <v>94.43472666666666</v>
      </c>
      <c r="J20" s="21">
        <f aca="true" t="shared" si="2" ref="J20:J25">G20/H20*100</f>
        <v>78.10363209337584</v>
      </c>
    </row>
    <row r="21" spans="1:10" ht="33.75" customHeight="1">
      <c r="A21" s="114" t="s">
        <v>35</v>
      </c>
      <c r="B21" s="114"/>
      <c r="C21" s="114"/>
      <c r="D21" s="114"/>
      <c r="E21" s="7">
        <f>SUM(E18:E20)</f>
        <v>152000</v>
      </c>
      <c r="F21" s="7">
        <f>SUM(F18:F20)</f>
        <v>152500</v>
      </c>
      <c r="G21" s="7">
        <f>SUM(G18:G20)</f>
        <v>144058.09</v>
      </c>
      <c r="H21" s="7">
        <f>SUM(H18:H20)</f>
        <v>183115.28</v>
      </c>
      <c r="I21" s="7">
        <f t="shared" si="0"/>
        <v>94.4643213114754</v>
      </c>
      <c r="J21" s="7">
        <f t="shared" si="2"/>
        <v>78.67070951151646</v>
      </c>
    </row>
    <row r="22" spans="1:10" ht="42.75">
      <c r="A22" s="115">
        <v>756</v>
      </c>
      <c r="B22" s="115">
        <v>75616</v>
      </c>
      <c r="C22" s="9" t="s">
        <v>36</v>
      </c>
      <c r="D22" s="10" t="s">
        <v>37</v>
      </c>
      <c r="E22" s="11">
        <v>7000</v>
      </c>
      <c r="F22" s="11">
        <v>7000</v>
      </c>
      <c r="G22" s="11">
        <v>3967.62</v>
      </c>
      <c r="H22" s="11">
        <v>5966.54</v>
      </c>
      <c r="I22" s="11">
        <f t="shared" si="0"/>
        <v>56.680285714285716</v>
      </c>
      <c r="J22" s="7">
        <f t="shared" si="2"/>
        <v>66.49783626691517</v>
      </c>
    </row>
    <row r="23" spans="1:10" ht="28.5">
      <c r="A23" s="115"/>
      <c r="B23" s="115"/>
      <c r="C23" s="9" t="s">
        <v>38</v>
      </c>
      <c r="D23" s="10" t="s">
        <v>39</v>
      </c>
      <c r="E23" s="11">
        <v>200</v>
      </c>
      <c r="F23" s="11">
        <v>200</v>
      </c>
      <c r="G23" s="11">
        <v>195</v>
      </c>
      <c r="H23" s="11">
        <v>295</v>
      </c>
      <c r="I23" s="11">
        <f t="shared" si="0"/>
        <v>97.5</v>
      </c>
      <c r="J23" s="7">
        <f t="shared" si="2"/>
        <v>66.10169491525424</v>
      </c>
    </row>
    <row r="24" spans="1:10" ht="28.5">
      <c r="A24" s="115"/>
      <c r="B24" s="115"/>
      <c r="C24" s="9" t="s">
        <v>40</v>
      </c>
      <c r="D24" s="10" t="s">
        <v>41</v>
      </c>
      <c r="E24" s="11">
        <v>1200</v>
      </c>
      <c r="F24" s="11">
        <v>1700</v>
      </c>
      <c r="G24" s="11">
        <v>2162</v>
      </c>
      <c r="H24" s="11">
        <v>1695</v>
      </c>
      <c r="I24" s="11">
        <f t="shared" si="0"/>
        <v>127.17647058823529</v>
      </c>
      <c r="J24" s="7">
        <f t="shared" si="2"/>
        <v>127.55162241887905</v>
      </c>
    </row>
    <row r="25" spans="1:10" ht="28.5">
      <c r="A25" s="115"/>
      <c r="B25" s="115">
        <v>75618</v>
      </c>
      <c r="C25" s="9" t="s">
        <v>42</v>
      </c>
      <c r="D25" s="10" t="s">
        <v>43</v>
      </c>
      <c r="E25" s="11">
        <v>22000</v>
      </c>
      <c r="F25" s="11">
        <v>22000</v>
      </c>
      <c r="G25" s="11">
        <v>14393.5</v>
      </c>
      <c r="H25" s="11">
        <v>15875</v>
      </c>
      <c r="I25" s="11">
        <f t="shared" si="0"/>
        <v>65.425</v>
      </c>
      <c r="J25" s="7">
        <f t="shared" si="2"/>
        <v>90.66771653543307</v>
      </c>
    </row>
    <row r="26" spans="1:10" ht="28.5">
      <c r="A26" s="115"/>
      <c r="B26" s="115"/>
      <c r="C26" s="9" t="s">
        <v>44</v>
      </c>
      <c r="D26" s="10" t="s">
        <v>45</v>
      </c>
      <c r="E26" s="11">
        <v>3500</v>
      </c>
      <c r="F26" s="11">
        <v>3500</v>
      </c>
      <c r="G26" s="11"/>
      <c r="H26" s="11">
        <v>3251.03</v>
      </c>
      <c r="I26" s="11"/>
      <c r="J26" s="7"/>
    </row>
    <row r="27" spans="1:10" ht="85.5">
      <c r="A27" s="115"/>
      <c r="B27" s="115"/>
      <c r="C27" s="9" t="s">
        <v>46</v>
      </c>
      <c r="D27" s="10" t="s">
        <v>47</v>
      </c>
      <c r="E27" s="11">
        <v>14388</v>
      </c>
      <c r="F27" s="11">
        <v>14388</v>
      </c>
      <c r="G27" s="11">
        <v>14046</v>
      </c>
      <c r="H27" s="11">
        <v>14220</v>
      </c>
      <c r="I27" s="11">
        <f>G27/F27*100</f>
        <v>97.62301918265221</v>
      </c>
      <c r="J27" s="7">
        <f>G27/H27*100</f>
        <v>98.77637130801688</v>
      </c>
    </row>
    <row r="28" spans="1:10" ht="33.75" customHeight="1">
      <c r="A28" s="114" t="s">
        <v>48</v>
      </c>
      <c r="B28" s="114"/>
      <c r="C28" s="114"/>
      <c r="D28" s="114"/>
      <c r="E28" s="7">
        <f>SUM(E22:E27)</f>
        <v>48288</v>
      </c>
      <c r="F28" s="7">
        <f>SUM(F22:F27)</f>
        <v>48788</v>
      </c>
      <c r="G28" s="7">
        <f>SUM(G22:G27)</f>
        <v>34764.119999999995</v>
      </c>
      <c r="H28" s="7">
        <f>SUM(H22:H27)</f>
        <v>41302.57</v>
      </c>
      <c r="I28" s="7">
        <f>G28/F28*100</f>
        <v>71.25547265721079</v>
      </c>
      <c r="J28" s="7">
        <f>G28/H28*100</f>
        <v>84.16938703814314</v>
      </c>
    </row>
    <row r="29" spans="1:10" ht="50.25" customHeight="1">
      <c r="A29" s="114" t="s">
        <v>49</v>
      </c>
      <c r="B29" s="114"/>
      <c r="C29" s="114"/>
      <c r="D29" s="114"/>
      <c r="E29" s="7">
        <f>SUM(E30:E31)</f>
        <v>1281273</v>
      </c>
      <c r="F29" s="7">
        <f>SUM(F30:F31)</f>
        <v>1286373</v>
      </c>
      <c r="G29" s="7">
        <f>SUM(G30:G31)</f>
        <v>1260538.13</v>
      </c>
      <c r="H29" s="7">
        <f>SUM(H30:H31)</f>
        <v>1161763.35</v>
      </c>
      <c r="I29" s="7">
        <f>G29/F29*100</f>
        <v>97.99165016678675</v>
      </c>
      <c r="J29" s="7">
        <f>G29/H29*100</f>
        <v>108.5021428847794</v>
      </c>
    </row>
    <row r="30" spans="1:10" ht="59.25" customHeight="1">
      <c r="A30" s="115">
        <v>756</v>
      </c>
      <c r="B30" s="115">
        <v>75621</v>
      </c>
      <c r="C30" s="9" t="s">
        <v>50</v>
      </c>
      <c r="D30" s="10" t="s">
        <v>51</v>
      </c>
      <c r="E30" s="11">
        <v>1281273</v>
      </c>
      <c r="F30" s="11">
        <v>1281273</v>
      </c>
      <c r="G30" s="11">
        <v>1254089</v>
      </c>
      <c r="H30" s="11">
        <v>1162843</v>
      </c>
      <c r="I30" s="11">
        <f>G30/F30*100</f>
        <v>97.8783600372442</v>
      </c>
      <c r="J30" s="21">
        <f>G30/H30*100</f>
        <v>107.84680305079877</v>
      </c>
    </row>
    <row r="31" spans="1:10" ht="57.75" customHeight="1">
      <c r="A31" s="115"/>
      <c r="B31" s="115"/>
      <c r="C31" s="9" t="s">
        <v>52</v>
      </c>
      <c r="D31" s="10" t="s">
        <v>53</v>
      </c>
      <c r="E31" s="11"/>
      <c r="F31" s="11">
        <v>5100</v>
      </c>
      <c r="G31" s="11">
        <v>6449.13</v>
      </c>
      <c r="H31" s="11">
        <v>-1079.65</v>
      </c>
      <c r="I31" s="11"/>
      <c r="J31" s="7"/>
    </row>
    <row r="32" spans="1:10" ht="33.75" customHeight="1">
      <c r="A32" s="114" t="s">
        <v>54</v>
      </c>
      <c r="B32" s="114"/>
      <c r="C32" s="114"/>
      <c r="D32" s="114"/>
      <c r="E32" s="7">
        <f>SUM(E33:E42)</f>
        <v>1034301</v>
      </c>
      <c r="F32" s="7">
        <f>SUM(F33:F42)</f>
        <v>1246301</v>
      </c>
      <c r="G32" s="7">
        <f>SUM(G33:G42)</f>
        <v>1191807.45</v>
      </c>
      <c r="H32" s="7">
        <f>SUM(H33:H42)</f>
        <v>1071750.68</v>
      </c>
      <c r="I32" s="7">
        <f aca="true" t="shared" si="3" ref="I32:I39">G32/F32*100</f>
        <v>95.62757712623194</v>
      </c>
      <c r="J32" s="7">
        <f>G32/H32*100</f>
        <v>111.20193084458785</v>
      </c>
    </row>
    <row r="33" spans="1:10" ht="14.25">
      <c r="A33" s="115">
        <v>400</v>
      </c>
      <c r="B33" s="8">
        <v>40001</v>
      </c>
      <c r="C33" s="9" t="s">
        <v>55</v>
      </c>
      <c r="D33" s="10" t="s">
        <v>56</v>
      </c>
      <c r="E33" s="116">
        <v>349000</v>
      </c>
      <c r="F33" s="11">
        <v>71000</v>
      </c>
      <c r="G33" s="11">
        <v>63607.51</v>
      </c>
      <c r="H33" s="11">
        <v>58463.9</v>
      </c>
      <c r="I33" s="11">
        <f t="shared" si="3"/>
        <v>89.58804225352112</v>
      </c>
      <c r="J33" s="21">
        <f>G33/H33*100</f>
        <v>108.79792487329789</v>
      </c>
    </row>
    <row r="34" spans="1:10" ht="14.25">
      <c r="A34" s="115"/>
      <c r="B34" s="8">
        <v>40002</v>
      </c>
      <c r="C34" s="9" t="s">
        <v>55</v>
      </c>
      <c r="D34" s="10" t="s">
        <v>57</v>
      </c>
      <c r="E34" s="116"/>
      <c r="F34" s="11">
        <v>278000</v>
      </c>
      <c r="G34" s="11">
        <v>265984.12</v>
      </c>
      <c r="H34" s="11">
        <v>239969.77</v>
      </c>
      <c r="I34" s="11">
        <f t="shared" si="3"/>
        <v>95.67774100719424</v>
      </c>
      <c r="J34" s="21">
        <f>G34/H34*100</f>
        <v>110.84067797372978</v>
      </c>
    </row>
    <row r="35" spans="1:10" ht="57">
      <c r="A35" s="118">
        <v>700</v>
      </c>
      <c r="B35" s="118">
        <v>70005</v>
      </c>
      <c r="C35" s="13" t="s">
        <v>58</v>
      </c>
      <c r="D35" s="14" t="s">
        <v>59</v>
      </c>
      <c r="E35" s="15">
        <v>2157</v>
      </c>
      <c r="F35" s="15">
        <v>2157</v>
      </c>
      <c r="G35" s="15">
        <v>2137.09</v>
      </c>
      <c r="H35" s="15">
        <v>2071.35</v>
      </c>
      <c r="I35" s="15">
        <f t="shared" si="3"/>
        <v>99.07695873898933</v>
      </c>
      <c r="J35" s="21">
        <f>G35/H35*100</f>
        <v>103.17377555700389</v>
      </c>
    </row>
    <row r="36" spans="1:10" ht="28.5">
      <c r="A36" s="118"/>
      <c r="B36" s="118"/>
      <c r="C36" s="13" t="s">
        <v>60</v>
      </c>
      <c r="D36" s="10" t="s">
        <v>61</v>
      </c>
      <c r="E36" s="15"/>
      <c r="F36" s="15">
        <v>2000</v>
      </c>
      <c r="G36" s="15">
        <v>2360.55</v>
      </c>
      <c r="H36" s="15"/>
      <c r="I36" s="15">
        <f t="shared" si="3"/>
        <v>118.02750000000002</v>
      </c>
      <c r="J36" s="21"/>
    </row>
    <row r="37" spans="1:10" ht="101.25" customHeight="1">
      <c r="A37" s="118"/>
      <c r="B37" s="118"/>
      <c r="C37" s="9" t="s">
        <v>62</v>
      </c>
      <c r="D37" s="10" t="s">
        <v>63</v>
      </c>
      <c r="E37" s="11">
        <v>169000</v>
      </c>
      <c r="F37" s="11">
        <v>379000</v>
      </c>
      <c r="G37" s="11">
        <v>404182.4</v>
      </c>
      <c r="H37" s="11">
        <v>314627.07</v>
      </c>
      <c r="I37" s="11">
        <f t="shared" si="3"/>
        <v>106.64443271767811</v>
      </c>
      <c r="J37" s="21">
        <f aca="true" t="shared" si="4" ref="J37:J51">G37/H37*100</f>
        <v>128.46396211235097</v>
      </c>
    </row>
    <row r="38" spans="1:10" ht="42" customHeight="1">
      <c r="A38" s="118"/>
      <c r="B38" s="115">
        <v>70095</v>
      </c>
      <c r="C38" s="9" t="s">
        <v>60</v>
      </c>
      <c r="D38" s="10" t="s">
        <v>64</v>
      </c>
      <c r="E38" s="11">
        <v>265000</v>
      </c>
      <c r="F38" s="11">
        <v>265000</v>
      </c>
      <c r="G38" s="11">
        <v>255595.31</v>
      </c>
      <c r="H38" s="11">
        <v>246721.61</v>
      </c>
      <c r="I38" s="11">
        <f t="shared" si="3"/>
        <v>96.45106037735849</v>
      </c>
      <c r="J38" s="21">
        <f t="shared" si="4"/>
        <v>103.59664481761448</v>
      </c>
    </row>
    <row r="39" spans="1:10" ht="33" customHeight="1">
      <c r="A39" s="118"/>
      <c r="B39" s="115"/>
      <c r="C39" s="9" t="s">
        <v>55</v>
      </c>
      <c r="D39" s="10" t="s">
        <v>65</v>
      </c>
      <c r="E39" s="11">
        <v>226000</v>
      </c>
      <c r="F39" s="11">
        <v>226000</v>
      </c>
      <c r="G39" s="11">
        <v>184105.43</v>
      </c>
      <c r="H39" s="11">
        <v>176110.55</v>
      </c>
      <c r="I39" s="11">
        <f t="shared" si="3"/>
        <v>81.4625796460177</v>
      </c>
      <c r="J39" s="21">
        <f t="shared" si="4"/>
        <v>104.53969395927729</v>
      </c>
    </row>
    <row r="40" spans="1:10" ht="57">
      <c r="A40" s="118"/>
      <c r="B40" s="118"/>
      <c r="C40" s="9" t="s">
        <v>66</v>
      </c>
      <c r="D40" s="16" t="s">
        <v>67</v>
      </c>
      <c r="E40" s="17"/>
      <c r="F40" s="17"/>
      <c r="G40" s="18">
        <v>2222.22</v>
      </c>
      <c r="H40" s="18">
        <v>500</v>
      </c>
      <c r="I40" s="11"/>
      <c r="J40" s="21">
        <f t="shared" si="4"/>
        <v>444.4439999999999</v>
      </c>
    </row>
    <row r="41" spans="1:10" ht="28.5">
      <c r="A41" s="8">
        <v>710</v>
      </c>
      <c r="B41" s="8">
        <v>71035</v>
      </c>
      <c r="C41" s="9" t="s">
        <v>55</v>
      </c>
      <c r="D41" s="10" t="s">
        <v>68</v>
      </c>
      <c r="E41" s="11">
        <v>20000</v>
      </c>
      <c r="F41" s="11">
        <v>20000</v>
      </c>
      <c r="G41" s="11">
        <v>8990</v>
      </c>
      <c r="H41" s="11">
        <v>30267.51</v>
      </c>
      <c r="I41" s="11">
        <f aca="true" t="shared" si="5" ref="I41:I46">G41/F41*100</f>
        <v>44.95</v>
      </c>
      <c r="J41" s="21">
        <f t="shared" si="4"/>
        <v>29.701815577165085</v>
      </c>
    </row>
    <row r="42" spans="1:10" ht="28.5">
      <c r="A42" s="8">
        <v>801</v>
      </c>
      <c r="B42" s="8">
        <v>80101</v>
      </c>
      <c r="C42" s="9" t="s">
        <v>60</v>
      </c>
      <c r="D42" s="10" t="s">
        <v>69</v>
      </c>
      <c r="E42" s="11">
        <v>3144</v>
      </c>
      <c r="F42" s="11">
        <v>3144</v>
      </c>
      <c r="G42" s="11">
        <v>2622.82</v>
      </c>
      <c r="H42" s="11">
        <v>3018.92</v>
      </c>
      <c r="I42" s="11">
        <f t="shared" si="5"/>
        <v>83.42302798982189</v>
      </c>
      <c r="J42" s="21">
        <f t="shared" si="4"/>
        <v>86.87941383011143</v>
      </c>
    </row>
    <row r="43" spans="1:10" ht="33.75" customHeight="1">
      <c r="A43" s="114" t="s">
        <v>70</v>
      </c>
      <c r="B43" s="114"/>
      <c r="C43" s="114"/>
      <c r="D43" s="114"/>
      <c r="E43" s="7">
        <f>SUM(E44:E47)</f>
        <v>27500</v>
      </c>
      <c r="F43" s="7">
        <f>SUM(F44:F47)</f>
        <v>30500</v>
      </c>
      <c r="G43" s="19">
        <f>SUM(G44:G47)</f>
        <v>21527.5</v>
      </c>
      <c r="H43" s="19">
        <f>SUM(H44:H47)</f>
        <v>30681.86</v>
      </c>
      <c r="I43" s="7">
        <f t="shared" si="5"/>
        <v>70.58196721311475</v>
      </c>
      <c r="J43" s="7">
        <f t="shared" si="4"/>
        <v>70.16360807330454</v>
      </c>
    </row>
    <row r="44" spans="1:10" ht="14.25">
      <c r="A44" s="115">
        <v>801</v>
      </c>
      <c r="B44" s="8">
        <v>80101</v>
      </c>
      <c r="C44" s="9" t="s">
        <v>55</v>
      </c>
      <c r="D44" s="10" t="s">
        <v>71</v>
      </c>
      <c r="E44" s="116">
        <v>27000</v>
      </c>
      <c r="F44" s="11">
        <v>12000</v>
      </c>
      <c r="G44" s="11">
        <v>4526.57</v>
      </c>
      <c r="H44" s="11">
        <v>12922.76</v>
      </c>
      <c r="I44" s="11">
        <f t="shared" si="5"/>
        <v>37.72141666666666</v>
      </c>
      <c r="J44" s="21">
        <f t="shared" si="4"/>
        <v>35.027888779177204</v>
      </c>
    </row>
    <row r="45" spans="1:10" ht="14.25">
      <c r="A45" s="115"/>
      <c r="B45" s="8">
        <v>80104</v>
      </c>
      <c r="C45" s="9" t="s">
        <v>55</v>
      </c>
      <c r="D45" s="10" t="s">
        <v>71</v>
      </c>
      <c r="E45" s="116"/>
      <c r="F45" s="11">
        <v>18000</v>
      </c>
      <c r="G45" s="11">
        <v>16840</v>
      </c>
      <c r="H45" s="11">
        <v>16965</v>
      </c>
      <c r="I45" s="11">
        <f t="shared" si="5"/>
        <v>93.55555555555556</v>
      </c>
      <c r="J45" s="21">
        <f t="shared" si="4"/>
        <v>99.26318891836134</v>
      </c>
    </row>
    <row r="46" spans="1:10" ht="14.25">
      <c r="A46" s="8">
        <v>852</v>
      </c>
      <c r="B46" s="8">
        <v>85219</v>
      </c>
      <c r="C46" s="9" t="s">
        <v>55</v>
      </c>
      <c r="D46" s="10" t="s">
        <v>71</v>
      </c>
      <c r="E46" s="11">
        <v>500</v>
      </c>
      <c r="F46" s="11">
        <v>500</v>
      </c>
      <c r="G46" s="11">
        <v>160.93</v>
      </c>
      <c r="H46" s="11">
        <v>601.96</v>
      </c>
      <c r="I46" s="11">
        <f t="shared" si="5"/>
        <v>32.18600000000001</v>
      </c>
      <c r="J46" s="21">
        <f t="shared" si="4"/>
        <v>26.73433450727623</v>
      </c>
    </row>
    <row r="47" spans="1:10" ht="14.25">
      <c r="A47" s="8">
        <v>926</v>
      </c>
      <c r="B47" s="8">
        <v>92605</v>
      </c>
      <c r="C47" s="9" t="s">
        <v>55</v>
      </c>
      <c r="D47" s="10" t="s">
        <v>71</v>
      </c>
      <c r="E47" s="11"/>
      <c r="F47" s="11"/>
      <c r="G47" s="11"/>
      <c r="H47" s="11">
        <v>192.14</v>
      </c>
      <c r="I47" s="11"/>
      <c r="J47" s="21">
        <f t="shared" si="4"/>
        <v>0</v>
      </c>
    </row>
    <row r="48" spans="1:10" ht="33.75" customHeight="1">
      <c r="A48" s="114" t="s">
        <v>72</v>
      </c>
      <c r="B48" s="114"/>
      <c r="C48" s="114"/>
      <c r="D48" s="114"/>
      <c r="E48" s="7">
        <f>SUM(E49:E55)</f>
        <v>54300</v>
      </c>
      <c r="F48" s="7">
        <f>SUM(F49:F55)</f>
        <v>83650</v>
      </c>
      <c r="G48" s="19">
        <f>SUM(G49:G55)</f>
        <v>69200.06000000001</v>
      </c>
      <c r="H48" s="19">
        <f>SUM(H49:H55)</f>
        <v>61400.82</v>
      </c>
      <c r="I48" s="7">
        <f aca="true" t="shared" si="6" ref="I48:I54">G48/F48*100</f>
        <v>82.7257142857143</v>
      </c>
      <c r="J48" s="7">
        <f t="shared" si="4"/>
        <v>112.70217563869672</v>
      </c>
    </row>
    <row r="49" spans="1:10" ht="28.5">
      <c r="A49" s="9" t="s">
        <v>73</v>
      </c>
      <c r="B49" s="9" t="s">
        <v>74</v>
      </c>
      <c r="C49" s="9" t="s">
        <v>75</v>
      </c>
      <c r="D49" s="10" t="s">
        <v>76</v>
      </c>
      <c r="E49" s="11">
        <v>1300</v>
      </c>
      <c r="F49" s="11">
        <v>1300</v>
      </c>
      <c r="G49" s="11">
        <v>1031.24</v>
      </c>
      <c r="H49" s="11">
        <v>1390.07</v>
      </c>
      <c r="I49" s="11">
        <f t="shared" si="6"/>
        <v>79.32615384615384</v>
      </c>
      <c r="J49" s="21">
        <f t="shared" si="4"/>
        <v>74.18619206227025</v>
      </c>
    </row>
    <row r="50" spans="1:10" ht="28.5">
      <c r="A50" s="9">
        <v>750</v>
      </c>
      <c r="B50" s="9">
        <v>75023</v>
      </c>
      <c r="C50" s="9" t="s">
        <v>75</v>
      </c>
      <c r="D50" s="10" t="s">
        <v>76</v>
      </c>
      <c r="E50" s="11">
        <v>5000</v>
      </c>
      <c r="F50" s="11">
        <v>5000</v>
      </c>
      <c r="G50" s="11">
        <v>1251.98</v>
      </c>
      <c r="H50" s="11">
        <v>3720.71</v>
      </c>
      <c r="I50" s="11">
        <f t="shared" si="6"/>
        <v>25.0396</v>
      </c>
      <c r="J50" s="21">
        <f t="shared" si="4"/>
        <v>33.64895409747064</v>
      </c>
    </row>
    <row r="51" spans="1:10" ht="57">
      <c r="A51" s="8">
        <v>756</v>
      </c>
      <c r="B51" s="8">
        <v>75618</v>
      </c>
      <c r="C51" s="9" t="s">
        <v>77</v>
      </c>
      <c r="D51" s="10" t="s">
        <v>78</v>
      </c>
      <c r="E51" s="11">
        <v>47000</v>
      </c>
      <c r="F51" s="11">
        <v>54150</v>
      </c>
      <c r="G51" s="11">
        <v>54144.85</v>
      </c>
      <c r="H51" s="11">
        <v>51844.54</v>
      </c>
      <c r="I51" s="11">
        <f t="shared" si="6"/>
        <v>99.9904893813481</v>
      </c>
      <c r="J51" s="21">
        <f t="shared" si="4"/>
        <v>104.43693781447381</v>
      </c>
    </row>
    <row r="52" spans="1:10" ht="57">
      <c r="A52" s="8">
        <v>900</v>
      </c>
      <c r="B52" s="8">
        <v>90019</v>
      </c>
      <c r="C52" s="9" t="s">
        <v>79</v>
      </c>
      <c r="D52" s="10" t="s">
        <v>80</v>
      </c>
      <c r="E52" s="11"/>
      <c r="F52" s="11">
        <v>10200</v>
      </c>
      <c r="G52" s="11">
        <v>850</v>
      </c>
      <c r="H52" s="11"/>
      <c r="I52" s="11">
        <f t="shared" si="6"/>
        <v>8.333333333333332</v>
      </c>
      <c r="J52" s="21"/>
    </row>
    <row r="53" spans="1:10" ht="28.5">
      <c r="A53" s="8">
        <v>900</v>
      </c>
      <c r="B53" s="8">
        <v>90019</v>
      </c>
      <c r="C53" s="9" t="s">
        <v>75</v>
      </c>
      <c r="D53" s="10" t="s">
        <v>76</v>
      </c>
      <c r="E53" s="11"/>
      <c r="F53" s="11">
        <v>12000</v>
      </c>
      <c r="G53" s="11">
        <v>10722.51</v>
      </c>
      <c r="H53" s="11"/>
      <c r="I53" s="11">
        <f t="shared" si="6"/>
        <v>89.35425000000001</v>
      </c>
      <c r="J53" s="21"/>
    </row>
    <row r="54" spans="1:10" ht="28.5">
      <c r="A54" s="8">
        <v>921</v>
      </c>
      <c r="B54" s="8">
        <v>92109</v>
      </c>
      <c r="C54" s="9" t="s">
        <v>75</v>
      </c>
      <c r="D54" s="10" t="s">
        <v>76</v>
      </c>
      <c r="E54" s="11">
        <v>1000</v>
      </c>
      <c r="F54" s="11">
        <v>1000</v>
      </c>
      <c r="G54" s="11">
        <v>665.82</v>
      </c>
      <c r="H54" s="11">
        <v>4445.5</v>
      </c>
      <c r="I54" s="11">
        <f t="shared" si="6"/>
        <v>66.58200000000001</v>
      </c>
      <c r="J54" s="21">
        <f>G54/H54*100</f>
        <v>14.977392869193567</v>
      </c>
    </row>
    <row r="55" spans="1:10" ht="28.5">
      <c r="A55" s="8">
        <v>926</v>
      </c>
      <c r="B55" s="8">
        <v>92695</v>
      </c>
      <c r="C55" s="9" t="s">
        <v>75</v>
      </c>
      <c r="D55" s="10" t="s">
        <v>76</v>
      </c>
      <c r="E55" s="11"/>
      <c r="F55" s="11"/>
      <c r="G55" s="11">
        <v>533.66</v>
      </c>
      <c r="H55" s="11"/>
      <c r="I55" s="11"/>
      <c r="J55" s="21"/>
    </row>
    <row r="56" spans="1:10" ht="15">
      <c r="A56" s="117" t="s">
        <v>81</v>
      </c>
      <c r="B56" s="117"/>
      <c r="C56" s="117"/>
      <c r="D56" s="117"/>
      <c r="E56" s="7">
        <f>SUM(E57:E67)</f>
        <v>12840</v>
      </c>
      <c r="F56" s="7">
        <f>SUM(F57:F67)</f>
        <v>15740</v>
      </c>
      <c r="G56" s="7">
        <f>SUM(G57:G67)</f>
        <v>12711.83</v>
      </c>
      <c r="H56" s="7">
        <f>SUM(H57:H67)</f>
        <v>14350.570000000002</v>
      </c>
      <c r="I56" s="7">
        <f aca="true" t="shared" si="7" ref="I56:I61">G56/F56*100</f>
        <v>80.7613087674714</v>
      </c>
      <c r="J56" s="7">
        <f aca="true" t="shared" si="8" ref="J56:J61">G56/H56*100</f>
        <v>88.58066264963689</v>
      </c>
    </row>
    <row r="57" spans="1:10" ht="28.5">
      <c r="A57" s="115">
        <v>400</v>
      </c>
      <c r="B57" s="8">
        <v>40001</v>
      </c>
      <c r="C57" s="9" t="s">
        <v>82</v>
      </c>
      <c r="D57" s="10" t="s">
        <v>83</v>
      </c>
      <c r="E57" s="116">
        <v>2500</v>
      </c>
      <c r="F57" s="11">
        <v>500</v>
      </c>
      <c r="G57" s="11">
        <v>346.41</v>
      </c>
      <c r="H57" s="11">
        <v>509.15</v>
      </c>
      <c r="I57" s="11">
        <f t="shared" si="7"/>
        <v>69.28200000000001</v>
      </c>
      <c r="J57" s="21">
        <f t="shared" si="8"/>
        <v>68.036924285574</v>
      </c>
    </row>
    <row r="58" spans="1:10" ht="28.5">
      <c r="A58" s="115"/>
      <c r="B58" s="8">
        <v>40002</v>
      </c>
      <c r="C58" s="9" t="s">
        <v>82</v>
      </c>
      <c r="D58" s="10" t="s">
        <v>84</v>
      </c>
      <c r="E58" s="116"/>
      <c r="F58" s="11">
        <v>2000</v>
      </c>
      <c r="G58" s="11">
        <v>1097.9</v>
      </c>
      <c r="H58" s="11">
        <v>2998.98</v>
      </c>
      <c r="I58" s="11">
        <f t="shared" si="7"/>
        <v>54.895</v>
      </c>
      <c r="J58" s="21">
        <f t="shared" si="8"/>
        <v>36.60911376534689</v>
      </c>
    </row>
    <row r="59" spans="1:10" ht="28.5">
      <c r="A59" s="118">
        <v>700</v>
      </c>
      <c r="B59" s="12">
        <v>70005</v>
      </c>
      <c r="C59" s="13" t="s">
        <v>82</v>
      </c>
      <c r="D59" s="14" t="s">
        <v>85</v>
      </c>
      <c r="E59" s="119">
        <v>5307</v>
      </c>
      <c r="F59" s="15">
        <v>2007</v>
      </c>
      <c r="G59" s="15">
        <v>1717.7</v>
      </c>
      <c r="H59" s="15">
        <v>502.11</v>
      </c>
      <c r="I59" s="15">
        <f t="shared" si="7"/>
        <v>85.5854509217738</v>
      </c>
      <c r="J59" s="21">
        <f t="shared" si="8"/>
        <v>342.0963533886997</v>
      </c>
    </row>
    <row r="60" spans="1:10" ht="28.5">
      <c r="A60" s="118"/>
      <c r="B60" s="8">
        <v>70095</v>
      </c>
      <c r="C60" s="9" t="s">
        <v>82</v>
      </c>
      <c r="D60" s="10" t="s">
        <v>86</v>
      </c>
      <c r="E60" s="119"/>
      <c r="F60" s="11">
        <v>5000</v>
      </c>
      <c r="G60" s="11">
        <v>3983.24</v>
      </c>
      <c r="H60" s="11">
        <v>4122.69</v>
      </c>
      <c r="I60" s="11">
        <f t="shared" si="7"/>
        <v>79.66479999999999</v>
      </c>
      <c r="J60" s="21">
        <f t="shared" si="8"/>
        <v>96.61749973924792</v>
      </c>
    </row>
    <row r="61" spans="1:10" ht="42.75">
      <c r="A61" s="8">
        <v>750</v>
      </c>
      <c r="B61" s="8">
        <v>75023</v>
      </c>
      <c r="C61" s="9" t="s">
        <v>82</v>
      </c>
      <c r="D61" s="10" t="s">
        <v>87</v>
      </c>
      <c r="E61" s="11"/>
      <c r="F61" s="11">
        <v>400</v>
      </c>
      <c r="G61" s="11">
        <v>667.72</v>
      </c>
      <c r="H61" s="11">
        <v>1521.61</v>
      </c>
      <c r="I61" s="11">
        <f t="shared" si="7"/>
        <v>166.93</v>
      </c>
      <c r="J61" s="21">
        <f t="shared" si="8"/>
        <v>43.88246659787988</v>
      </c>
    </row>
    <row r="62" spans="1:10" ht="28.5">
      <c r="A62" s="115">
        <v>756</v>
      </c>
      <c r="B62" s="8">
        <v>75601</v>
      </c>
      <c r="C62" s="9" t="s">
        <v>88</v>
      </c>
      <c r="D62" s="10" t="s">
        <v>89</v>
      </c>
      <c r="E62" s="11"/>
      <c r="F62" s="11"/>
      <c r="G62" s="11">
        <v>2</v>
      </c>
      <c r="H62" s="11"/>
      <c r="I62" s="11"/>
      <c r="J62" s="21"/>
    </row>
    <row r="63" spans="1:10" ht="42.75">
      <c r="A63" s="115"/>
      <c r="B63" s="8">
        <v>75615</v>
      </c>
      <c r="C63" s="9" t="s">
        <v>88</v>
      </c>
      <c r="D63" s="10" t="s">
        <v>90</v>
      </c>
      <c r="E63" s="116">
        <v>5000</v>
      </c>
      <c r="F63" s="11">
        <v>500</v>
      </c>
      <c r="G63" s="11">
        <v>366.55</v>
      </c>
      <c r="H63" s="11">
        <v>1767.5</v>
      </c>
      <c r="I63" s="11">
        <f aca="true" t="shared" si="9" ref="I63:I81">G63/F63*100</f>
        <v>73.31</v>
      </c>
      <c r="J63" s="21">
        <f aca="true" t="shared" si="10" ref="J63:J68">G63/H63*100</f>
        <v>20.73833097595474</v>
      </c>
    </row>
    <row r="64" spans="1:10" ht="42.75">
      <c r="A64" s="115"/>
      <c r="B64" s="8">
        <v>75616</v>
      </c>
      <c r="C64" s="9" t="s">
        <v>88</v>
      </c>
      <c r="D64" s="10" t="s">
        <v>91</v>
      </c>
      <c r="E64" s="116"/>
      <c r="F64" s="11">
        <v>5000</v>
      </c>
      <c r="G64" s="11">
        <v>4183.74</v>
      </c>
      <c r="H64" s="11">
        <v>2779.41</v>
      </c>
      <c r="I64" s="11">
        <f t="shared" si="9"/>
        <v>83.67479999999999</v>
      </c>
      <c r="J64" s="21">
        <f t="shared" si="10"/>
        <v>150.52619081027987</v>
      </c>
    </row>
    <row r="65" spans="1:10" ht="14.25">
      <c r="A65" s="115">
        <v>801</v>
      </c>
      <c r="B65" s="8">
        <v>80101</v>
      </c>
      <c r="C65" s="9" t="s">
        <v>82</v>
      </c>
      <c r="D65" s="10" t="s">
        <v>92</v>
      </c>
      <c r="E65" s="116">
        <v>33</v>
      </c>
      <c r="F65" s="11">
        <v>130</v>
      </c>
      <c r="G65" s="11">
        <v>134.34</v>
      </c>
      <c r="H65" s="11">
        <v>60.44</v>
      </c>
      <c r="I65" s="11">
        <f t="shared" si="9"/>
        <v>103.33846153846153</v>
      </c>
      <c r="J65" s="21">
        <f t="shared" si="10"/>
        <v>222.27001985440106</v>
      </c>
    </row>
    <row r="66" spans="1:10" ht="14.25">
      <c r="A66" s="115"/>
      <c r="B66" s="8">
        <v>80104</v>
      </c>
      <c r="C66" s="9" t="s">
        <v>82</v>
      </c>
      <c r="D66" s="10" t="s">
        <v>92</v>
      </c>
      <c r="E66" s="116"/>
      <c r="F66" s="11">
        <v>103</v>
      </c>
      <c r="G66" s="11">
        <v>48.35</v>
      </c>
      <c r="H66" s="11">
        <v>19.64</v>
      </c>
      <c r="I66" s="11">
        <f t="shared" si="9"/>
        <v>46.94174757281554</v>
      </c>
      <c r="J66" s="21">
        <f t="shared" si="10"/>
        <v>246.18126272912423</v>
      </c>
    </row>
    <row r="67" spans="1:10" ht="14.25">
      <c r="A67" s="8">
        <v>852</v>
      </c>
      <c r="B67" s="8">
        <v>85219</v>
      </c>
      <c r="C67" s="9" t="s">
        <v>82</v>
      </c>
      <c r="D67" s="10" t="s">
        <v>92</v>
      </c>
      <c r="E67" s="11"/>
      <c r="F67" s="11">
        <v>100</v>
      </c>
      <c r="G67" s="11">
        <v>163.88</v>
      </c>
      <c r="H67" s="11">
        <v>69.04</v>
      </c>
      <c r="I67" s="11">
        <f t="shared" si="9"/>
        <v>163.88</v>
      </c>
      <c r="J67" s="21">
        <f t="shared" si="10"/>
        <v>237.369640787949</v>
      </c>
    </row>
    <row r="68" spans="1:10" ht="15" customHeight="1">
      <c r="A68" s="114" t="s">
        <v>93</v>
      </c>
      <c r="B68" s="114"/>
      <c r="C68" s="114"/>
      <c r="D68" s="114"/>
      <c r="E68" s="7">
        <f>SUM(E69:E85)</f>
        <v>13050</v>
      </c>
      <c r="F68" s="7">
        <f>SUM(F69:F85)</f>
        <v>156112</v>
      </c>
      <c r="G68" s="7">
        <f>SUM(G69:G85)</f>
        <v>158435.7</v>
      </c>
      <c r="H68" s="7">
        <f>SUM(H69:H85)</f>
        <v>20165.39</v>
      </c>
      <c r="I68" s="7">
        <f t="shared" si="9"/>
        <v>101.48848262785692</v>
      </c>
      <c r="J68" s="7">
        <f t="shared" si="10"/>
        <v>785.6813084200207</v>
      </c>
    </row>
    <row r="69" spans="1:10" ht="33.75" customHeight="1">
      <c r="A69" s="9" t="s">
        <v>94</v>
      </c>
      <c r="B69" s="9" t="s">
        <v>95</v>
      </c>
      <c r="C69" s="9" t="s">
        <v>96</v>
      </c>
      <c r="D69" s="20" t="s">
        <v>97</v>
      </c>
      <c r="E69" s="21"/>
      <c r="F69" s="21">
        <v>90164</v>
      </c>
      <c r="G69" s="21">
        <v>90163.93</v>
      </c>
      <c r="H69" s="21"/>
      <c r="I69" s="21">
        <f t="shared" si="9"/>
        <v>99.99992236369282</v>
      </c>
      <c r="J69" s="7"/>
    </row>
    <row r="70" spans="1:10" ht="31.5" customHeight="1">
      <c r="A70" s="120" t="s">
        <v>98</v>
      </c>
      <c r="B70" s="8">
        <v>40001</v>
      </c>
      <c r="C70" s="9" t="s">
        <v>96</v>
      </c>
      <c r="D70" s="20" t="s">
        <v>97</v>
      </c>
      <c r="E70" s="121"/>
      <c r="F70" s="21">
        <v>50</v>
      </c>
      <c r="G70" s="21">
        <v>16.75</v>
      </c>
      <c r="H70" s="21">
        <v>16.65</v>
      </c>
      <c r="I70" s="21">
        <f t="shared" si="9"/>
        <v>33.5</v>
      </c>
      <c r="J70" s="21">
        <f>G70/H70*100</f>
        <v>100.60060060060061</v>
      </c>
    </row>
    <row r="71" spans="1:10" ht="29.25" customHeight="1">
      <c r="A71" s="120"/>
      <c r="B71" s="8">
        <v>40002</v>
      </c>
      <c r="C71" s="9" t="s">
        <v>96</v>
      </c>
      <c r="D71" s="20" t="s">
        <v>97</v>
      </c>
      <c r="E71" s="121"/>
      <c r="F71" s="21">
        <v>500</v>
      </c>
      <c r="G71" s="21">
        <v>636.18</v>
      </c>
      <c r="H71" s="21">
        <v>757.3</v>
      </c>
      <c r="I71" s="21">
        <f t="shared" si="9"/>
        <v>127.23599999999999</v>
      </c>
      <c r="J71" s="21">
        <f>G71/H71*100</f>
        <v>84.0063383071438</v>
      </c>
    </row>
    <row r="72" spans="1:10" ht="42.75">
      <c r="A72" s="8">
        <v>700</v>
      </c>
      <c r="B72" s="8">
        <v>70095</v>
      </c>
      <c r="C72" s="9" t="s">
        <v>96</v>
      </c>
      <c r="D72" s="10" t="s">
        <v>97</v>
      </c>
      <c r="E72" s="11"/>
      <c r="F72" s="11">
        <v>10000</v>
      </c>
      <c r="G72" s="11">
        <v>11430.03</v>
      </c>
      <c r="H72" s="11">
        <v>559.89</v>
      </c>
      <c r="I72" s="21">
        <f t="shared" si="9"/>
        <v>114.3003</v>
      </c>
      <c r="J72" s="21">
        <f>G72/H72*100</f>
        <v>2041.4777902802339</v>
      </c>
    </row>
    <row r="73" spans="1:10" ht="28.5">
      <c r="A73" s="115">
        <v>750</v>
      </c>
      <c r="B73" s="8">
        <v>75011</v>
      </c>
      <c r="C73" s="9" t="s">
        <v>99</v>
      </c>
      <c r="D73" s="10" t="s">
        <v>100</v>
      </c>
      <c r="E73" s="11"/>
      <c r="F73" s="11">
        <v>50</v>
      </c>
      <c r="G73" s="11">
        <v>9.3</v>
      </c>
      <c r="H73" s="11">
        <v>330.2</v>
      </c>
      <c r="I73" s="21">
        <f t="shared" si="9"/>
        <v>18.6</v>
      </c>
      <c r="J73" s="21">
        <f>G73/H73*100</f>
        <v>2.8164748637189585</v>
      </c>
    </row>
    <row r="74" spans="1:10" ht="42.75">
      <c r="A74" s="115"/>
      <c r="B74" s="8">
        <v>75023</v>
      </c>
      <c r="C74" s="9" t="s">
        <v>96</v>
      </c>
      <c r="D74" s="10" t="s">
        <v>97</v>
      </c>
      <c r="E74" s="116"/>
      <c r="F74" s="11">
        <v>15000</v>
      </c>
      <c r="G74" s="11">
        <v>13876.1</v>
      </c>
      <c r="H74" s="11">
        <v>275.1</v>
      </c>
      <c r="I74" s="21">
        <f t="shared" si="9"/>
        <v>92.50733333333334</v>
      </c>
      <c r="J74" s="21">
        <f>G74/H74*100</f>
        <v>5044.020356234096</v>
      </c>
    </row>
    <row r="75" spans="1:10" ht="42.75">
      <c r="A75" s="115"/>
      <c r="B75" s="8">
        <v>75075</v>
      </c>
      <c r="C75" s="9" t="s">
        <v>96</v>
      </c>
      <c r="D75" s="10" t="s">
        <v>97</v>
      </c>
      <c r="E75" s="116"/>
      <c r="F75" s="11">
        <v>3000</v>
      </c>
      <c r="G75" s="11">
        <v>3000</v>
      </c>
      <c r="H75" s="11"/>
      <c r="I75" s="21">
        <f t="shared" si="9"/>
        <v>100</v>
      </c>
      <c r="J75" s="21"/>
    </row>
    <row r="76" spans="1:10" ht="42.75">
      <c r="A76" s="115">
        <v>756</v>
      </c>
      <c r="B76" s="8">
        <v>75615</v>
      </c>
      <c r="C76" s="9" t="s">
        <v>96</v>
      </c>
      <c r="D76" s="10" t="s">
        <v>97</v>
      </c>
      <c r="E76" s="116"/>
      <c r="F76" s="11">
        <v>100</v>
      </c>
      <c r="G76" s="11">
        <v>52.8</v>
      </c>
      <c r="H76" s="11">
        <v>105.6</v>
      </c>
      <c r="I76" s="21">
        <f t="shared" si="9"/>
        <v>52.800000000000004</v>
      </c>
      <c r="J76" s="21">
        <f>G76/H76*100</f>
        <v>50</v>
      </c>
    </row>
    <row r="77" spans="1:10" ht="42.75">
      <c r="A77" s="115"/>
      <c r="B77" s="8">
        <v>75616</v>
      </c>
      <c r="C77" s="9" t="s">
        <v>96</v>
      </c>
      <c r="D77" s="10" t="s">
        <v>97</v>
      </c>
      <c r="E77" s="116"/>
      <c r="F77" s="11">
        <v>3500</v>
      </c>
      <c r="G77" s="11">
        <v>5027</v>
      </c>
      <c r="H77" s="11">
        <v>4532.8</v>
      </c>
      <c r="I77" s="21">
        <f t="shared" si="9"/>
        <v>143.62857142857143</v>
      </c>
      <c r="J77" s="21">
        <f>G77/H77*100</f>
        <v>110.90275326509</v>
      </c>
    </row>
    <row r="78" spans="1:10" ht="42.75">
      <c r="A78" s="115">
        <v>801</v>
      </c>
      <c r="B78" s="8">
        <v>80101</v>
      </c>
      <c r="C78" s="9" t="s">
        <v>96</v>
      </c>
      <c r="D78" s="10" t="s">
        <v>97</v>
      </c>
      <c r="E78" s="116">
        <v>550</v>
      </c>
      <c r="F78" s="11">
        <v>500</v>
      </c>
      <c r="G78" s="11">
        <v>457</v>
      </c>
      <c r="H78" s="11">
        <v>461</v>
      </c>
      <c r="I78" s="11">
        <f t="shared" si="9"/>
        <v>91.4</v>
      </c>
      <c r="J78" s="21">
        <f>G78/H78*100</f>
        <v>99.13232104121475</v>
      </c>
    </row>
    <row r="79" spans="1:10" ht="42.75">
      <c r="A79" s="115"/>
      <c r="B79" s="8">
        <v>80104</v>
      </c>
      <c r="C79" s="9" t="s">
        <v>96</v>
      </c>
      <c r="D79" s="10" t="s">
        <v>97</v>
      </c>
      <c r="E79" s="116"/>
      <c r="F79" s="11">
        <v>50</v>
      </c>
      <c r="G79" s="11">
        <v>62</v>
      </c>
      <c r="H79" s="11">
        <v>74</v>
      </c>
      <c r="I79" s="11">
        <f t="shared" si="9"/>
        <v>124</v>
      </c>
      <c r="J79" s="21">
        <f>G79/H79*100</f>
        <v>83.78378378378379</v>
      </c>
    </row>
    <row r="80" spans="1:10" ht="71.25">
      <c r="A80" s="22">
        <v>851</v>
      </c>
      <c r="B80" s="23">
        <v>85154</v>
      </c>
      <c r="C80" s="9" t="s">
        <v>101</v>
      </c>
      <c r="D80" s="10" t="s">
        <v>102</v>
      </c>
      <c r="E80" s="11"/>
      <c r="F80" s="11">
        <v>2250</v>
      </c>
      <c r="G80" s="11">
        <v>2250</v>
      </c>
      <c r="H80" s="11"/>
      <c r="I80" s="11">
        <f t="shared" si="9"/>
        <v>100</v>
      </c>
      <c r="J80" s="21"/>
    </row>
    <row r="81" spans="1:10" ht="28.5">
      <c r="A81" s="115">
        <v>852</v>
      </c>
      <c r="B81" s="115">
        <v>85212</v>
      </c>
      <c r="C81" s="9" t="s">
        <v>99</v>
      </c>
      <c r="D81" s="10" t="s">
        <v>103</v>
      </c>
      <c r="E81" s="11">
        <v>10000</v>
      </c>
      <c r="F81" s="11">
        <v>10000</v>
      </c>
      <c r="G81" s="11">
        <v>12057.73</v>
      </c>
      <c r="H81" s="11">
        <v>10203.18</v>
      </c>
      <c r="I81" s="11">
        <f t="shared" si="9"/>
        <v>120.5773</v>
      </c>
      <c r="J81" s="21">
        <f>G81/H81*100</f>
        <v>118.17619604868285</v>
      </c>
    </row>
    <row r="82" spans="1:10" ht="42.75">
      <c r="A82" s="115"/>
      <c r="B82" s="115"/>
      <c r="C82" s="9" t="s">
        <v>96</v>
      </c>
      <c r="D82" s="10" t="s">
        <v>97</v>
      </c>
      <c r="E82" s="11"/>
      <c r="F82" s="11"/>
      <c r="G82" s="11"/>
      <c r="H82" s="11"/>
      <c r="I82" s="11"/>
      <c r="J82" s="21"/>
    </row>
    <row r="83" spans="1:10" ht="42.75">
      <c r="A83" s="115"/>
      <c r="B83" s="8">
        <v>85219</v>
      </c>
      <c r="C83" s="9" t="s">
        <v>96</v>
      </c>
      <c r="D83" s="10" t="s">
        <v>97</v>
      </c>
      <c r="E83" s="11"/>
      <c r="F83" s="11">
        <v>100</v>
      </c>
      <c r="G83" s="11">
        <v>18</v>
      </c>
      <c r="H83" s="11">
        <v>30</v>
      </c>
      <c r="I83" s="11">
        <f>G83/F83*100</f>
        <v>18</v>
      </c>
      <c r="J83" s="21">
        <f>G83/H83*100</f>
        <v>60</v>
      </c>
    </row>
    <row r="84" spans="1:10" ht="42.75">
      <c r="A84" s="24">
        <v>900</v>
      </c>
      <c r="B84" s="8">
        <v>90019</v>
      </c>
      <c r="C84" s="9" t="s">
        <v>96</v>
      </c>
      <c r="D84" s="10" t="s">
        <v>97</v>
      </c>
      <c r="E84" s="11"/>
      <c r="F84" s="11">
        <v>18348</v>
      </c>
      <c r="G84" s="11">
        <v>19378.88</v>
      </c>
      <c r="H84" s="11"/>
      <c r="I84" s="11">
        <f>G84/F84*100</f>
        <v>105.61848702855899</v>
      </c>
      <c r="J84" s="21"/>
    </row>
    <row r="85" spans="1:10" ht="42.75">
      <c r="A85" s="8">
        <v>926</v>
      </c>
      <c r="B85" s="8">
        <v>92695</v>
      </c>
      <c r="C85" s="9" t="s">
        <v>96</v>
      </c>
      <c r="D85" s="10" t="s">
        <v>97</v>
      </c>
      <c r="E85" s="11">
        <v>2500</v>
      </c>
      <c r="F85" s="11">
        <v>2500</v>
      </c>
      <c r="G85" s="11"/>
      <c r="H85" s="11">
        <v>2819.67</v>
      </c>
      <c r="I85" s="11"/>
      <c r="J85" s="21"/>
    </row>
    <row r="86" spans="1:10" ht="15" customHeight="1">
      <c r="A86" s="114" t="s">
        <v>104</v>
      </c>
      <c r="B86" s="114"/>
      <c r="C86" s="114"/>
      <c r="D86" s="114"/>
      <c r="E86" s="7">
        <f>SUM(E87:E89)</f>
        <v>4359092</v>
      </c>
      <c r="F86" s="7">
        <f>SUM(F87:F89)</f>
        <v>3489604</v>
      </c>
      <c r="G86" s="7">
        <f>SUM(G87:G89)</f>
        <v>3489604</v>
      </c>
      <c r="H86" s="7">
        <f>SUM(H87:H89)</f>
        <v>4024454</v>
      </c>
      <c r="I86" s="7">
        <f>G86/F86*100</f>
        <v>100</v>
      </c>
      <c r="J86" s="7">
        <f>G86/H86*100</f>
        <v>86.70999842463102</v>
      </c>
    </row>
    <row r="87" spans="1:10" ht="42.75">
      <c r="A87" s="115">
        <v>758</v>
      </c>
      <c r="B87" s="8">
        <v>75801</v>
      </c>
      <c r="C87" s="9" t="s">
        <v>105</v>
      </c>
      <c r="D87" s="10" t="s">
        <v>106</v>
      </c>
      <c r="E87" s="116">
        <v>4359092</v>
      </c>
      <c r="F87" s="11">
        <v>1924592</v>
      </c>
      <c r="G87" s="11">
        <v>1924592</v>
      </c>
      <c r="H87" s="11">
        <v>2654985</v>
      </c>
      <c r="I87" s="11">
        <f>G87/F87*100</f>
        <v>100</v>
      </c>
      <c r="J87" s="21">
        <f>G87/H87*100</f>
        <v>72.48975041290252</v>
      </c>
    </row>
    <row r="88" spans="1:10" ht="57">
      <c r="A88" s="115"/>
      <c r="B88" s="8">
        <v>75807</v>
      </c>
      <c r="C88" s="9" t="s">
        <v>105</v>
      </c>
      <c r="D88" s="10" t="s">
        <v>107</v>
      </c>
      <c r="E88" s="116"/>
      <c r="F88" s="11">
        <v>1507133</v>
      </c>
      <c r="G88" s="11">
        <v>1507133</v>
      </c>
      <c r="H88" s="11">
        <v>1339399</v>
      </c>
      <c r="I88" s="11">
        <f>G88/F88*100</f>
        <v>100</v>
      </c>
      <c r="J88" s="21">
        <f>G88/H88*100</f>
        <v>112.52307938112543</v>
      </c>
    </row>
    <row r="89" spans="1:10" ht="57">
      <c r="A89" s="115"/>
      <c r="B89" s="8">
        <v>75831</v>
      </c>
      <c r="C89" s="9" t="s">
        <v>105</v>
      </c>
      <c r="D89" s="10" t="s">
        <v>108</v>
      </c>
      <c r="E89" s="116"/>
      <c r="F89" s="11">
        <v>57879</v>
      </c>
      <c r="G89" s="11">
        <v>57879</v>
      </c>
      <c r="H89" s="11">
        <v>30070</v>
      </c>
      <c r="I89" s="11">
        <f>G89/F89*100</f>
        <v>100</v>
      </c>
      <c r="J89" s="21">
        <f>G89/H89*100</f>
        <v>192.48087795144662</v>
      </c>
    </row>
    <row r="90" spans="1:10" ht="33.75" customHeight="1">
      <c r="A90" s="114" t="s">
        <v>109</v>
      </c>
      <c r="B90" s="114"/>
      <c r="C90" s="114"/>
      <c r="D90" s="114"/>
      <c r="E90" s="7">
        <f>SUM(E91:E105)</f>
        <v>330200</v>
      </c>
      <c r="F90" s="7">
        <f>SUM(F91:F105)</f>
        <v>840066</v>
      </c>
      <c r="G90" s="19">
        <f>SUM(G91:G105)</f>
        <v>677833.9199999999</v>
      </c>
      <c r="H90" s="19">
        <f>SUM(H91:H105)</f>
        <v>1353198.7</v>
      </c>
      <c r="I90" s="7">
        <f>G90/F90*100</f>
        <v>80.68817450057495</v>
      </c>
      <c r="J90" s="7">
        <f>G90/H90*100</f>
        <v>50.09123346039277</v>
      </c>
    </row>
    <row r="91" spans="1:10" ht="109.5" customHeight="1">
      <c r="A91" s="25">
        <v>600</v>
      </c>
      <c r="B91" s="25">
        <v>60016</v>
      </c>
      <c r="C91" s="26">
        <v>6330</v>
      </c>
      <c r="D91" s="20" t="s">
        <v>110</v>
      </c>
      <c r="E91" s="7"/>
      <c r="F91" s="7"/>
      <c r="G91" s="7"/>
      <c r="H91" s="21">
        <v>126383</v>
      </c>
      <c r="I91" s="7"/>
      <c r="J91" s="7"/>
    </row>
    <row r="92" spans="1:10" ht="57" customHeight="1">
      <c r="A92" s="25">
        <v>600</v>
      </c>
      <c r="B92" s="25">
        <v>60078</v>
      </c>
      <c r="C92" s="26">
        <v>2030</v>
      </c>
      <c r="D92" s="20" t="s">
        <v>111</v>
      </c>
      <c r="E92" s="7"/>
      <c r="F92" s="7"/>
      <c r="G92" s="7"/>
      <c r="H92" s="21">
        <v>100000</v>
      </c>
      <c r="I92" s="7"/>
      <c r="J92" s="7"/>
    </row>
    <row r="93" spans="1:10" ht="56.25" customHeight="1">
      <c r="A93" s="25">
        <v>801</v>
      </c>
      <c r="B93" s="25">
        <v>80101</v>
      </c>
      <c r="C93" s="26">
        <v>2030</v>
      </c>
      <c r="D93" s="20" t="s">
        <v>112</v>
      </c>
      <c r="E93" s="7"/>
      <c r="F93" s="7"/>
      <c r="G93" s="7"/>
      <c r="H93" s="21">
        <v>12000</v>
      </c>
      <c r="I93" s="7"/>
      <c r="J93" s="7"/>
    </row>
    <row r="94" spans="1:10" ht="114.75" customHeight="1">
      <c r="A94" s="115">
        <v>852</v>
      </c>
      <c r="B94" s="8">
        <v>85213</v>
      </c>
      <c r="C94" s="9" t="s">
        <v>113</v>
      </c>
      <c r="D94" s="10" t="s">
        <v>114</v>
      </c>
      <c r="E94" s="116">
        <v>330200</v>
      </c>
      <c r="F94" s="11">
        <v>7763</v>
      </c>
      <c r="G94" s="11">
        <v>7610.76</v>
      </c>
      <c r="H94" s="11">
        <v>3110.52</v>
      </c>
      <c r="I94" s="11">
        <f aca="true" t="shared" si="11" ref="I94:I101">G94/F94*100</f>
        <v>98.03890248615227</v>
      </c>
      <c r="J94" s="21">
        <f>G94/H94*100</f>
        <v>244.67806026002083</v>
      </c>
    </row>
    <row r="95" spans="1:10" ht="85.5">
      <c r="A95" s="115"/>
      <c r="B95" s="8">
        <v>85214</v>
      </c>
      <c r="C95" s="9" t="s">
        <v>113</v>
      </c>
      <c r="D95" s="10" t="s">
        <v>115</v>
      </c>
      <c r="E95" s="116"/>
      <c r="F95" s="11">
        <v>194368</v>
      </c>
      <c r="G95" s="11">
        <v>185133.74</v>
      </c>
      <c r="H95" s="11">
        <v>207352.64</v>
      </c>
      <c r="I95" s="11">
        <f t="shared" si="11"/>
        <v>95.24908421139283</v>
      </c>
      <c r="J95" s="21">
        <f>G95/H95*100</f>
        <v>89.28448656356629</v>
      </c>
    </row>
    <row r="96" spans="1:10" ht="85.5">
      <c r="A96" s="115"/>
      <c r="B96" s="8">
        <v>85216</v>
      </c>
      <c r="C96" s="9" t="s">
        <v>113</v>
      </c>
      <c r="D96" s="10" t="s">
        <v>115</v>
      </c>
      <c r="E96" s="116"/>
      <c r="F96" s="11">
        <v>92019</v>
      </c>
      <c r="G96" s="11">
        <v>92019</v>
      </c>
      <c r="H96" s="11"/>
      <c r="I96" s="11">
        <f t="shared" si="11"/>
        <v>100</v>
      </c>
      <c r="J96" s="21"/>
    </row>
    <row r="97" spans="1:10" ht="28.5">
      <c r="A97" s="115"/>
      <c r="B97" s="8">
        <v>85219</v>
      </c>
      <c r="C97" s="9" t="s">
        <v>113</v>
      </c>
      <c r="D97" s="10" t="s">
        <v>116</v>
      </c>
      <c r="E97" s="116"/>
      <c r="F97" s="11">
        <v>88100</v>
      </c>
      <c r="G97" s="11">
        <v>88100</v>
      </c>
      <c r="H97" s="11">
        <v>89000</v>
      </c>
      <c r="I97" s="11">
        <f t="shared" si="11"/>
        <v>100</v>
      </c>
      <c r="J97" s="21">
        <f>G97/H97*100</f>
        <v>98.98876404494382</v>
      </c>
    </row>
    <row r="98" spans="1:10" ht="28.5">
      <c r="A98" s="115"/>
      <c r="B98" s="8">
        <v>85295</v>
      </c>
      <c r="C98" s="9" t="s">
        <v>113</v>
      </c>
      <c r="D98" s="10" t="s">
        <v>117</v>
      </c>
      <c r="E98" s="116"/>
      <c r="F98" s="11">
        <v>17000</v>
      </c>
      <c r="G98" s="11">
        <v>17000</v>
      </c>
      <c r="H98" s="11">
        <v>13000</v>
      </c>
      <c r="I98" s="11">
        <f t="shared" si="11"/>
        <v>100</v>
      </c>
      <c r="J98" s="21">
        <f>G98/H98*100</f>
        <v>130.76923076923077</v>
      </c>
    </row>
    <row r="99" spans="1:10" ht="128.25">
      <c r="A99" s="115"/>
      <c r="B99" s="115">
        <v>85219</v>
      </c>
      <c r="C99" s="9" t="s">
        <v>118</v>
      </c>
      <c r="D99" s="10" t="s">
        <v>119</v>
      </c>
      <c r="E99" s="11"/>
      <c r="F99" s="11">
        <v>68000</v>
      </c>
      <c r="G99" s="11">
        <v>62586.06</v>
      </c>
      <c r="H99" s="11">
        <v>59150.96</v>
      </c>
      <c r="I99" s="11">
        <f t="shared" si="11"/>
        <v>92.03832352941176</v>
      </c>
      <c r="J99" s="21">
        <f>G99/H99*100</f>
        <v>105.80734446237221</v>
      </c>
    </row>
    <row r="100" spans="1:10" ht="128.25">
      <c r="A100" s="115"/>
      <c r="B100" s="115"/>
      <c r="C100" s="9" t="s">
        <v>120</v>
      </c>
      <c r="D100" s="10" t="s">
        <v>119</v>
      </c>
      <c r="E100" s="11"/>
      <c r="F100" s="11">
        <v>3600</v>
      </c>
      <c r="G100" s="11">
        <v>3313.38</v>
      </c>
      <c r="H100" s="11">
        <v>3600</v>
      </c>
      <c r="I100" s="11">
        <f t="shared" si="11"/>
        <v>92.03833333333333</v>
      </c>
      <c r="J100" s="21">
        <f>G100/H100*100</f>
        <v>92.03833333333333</v>
      </c>
    </row>
    <row r="101" spans="1:10" ht="42.75">
      <c r="A101" s="12">
        <v>854</v>
      </c>
      <c r="B101" s="12">
        <v>85415</v>
      </c>
      <c r="C101" s="13" t="s">
        <v>113</v>
      </c>
      <c r="D101" s="14" t="s">
        <v>121</v>
      </c>
      <c r="E101" s="15"/>
      <c r="F101" s="15">
        <v>75230</v>
      </c>
      <c r="G101" s="15">
        <v>54403.17</v>
      </c>
      <c r="H101" s="15">
        <v>65600.58</v>
      </c>
      <c r="I101" s="15">
        <f t="shared" si="11"/>
        <v>72.31579157251097</v>
      </c>
      <c r="J101" s="21">
        <f>G101/H101*100</f>
        <v>82.93092835459686</v>
      </c>
    </row>
    <row r="102" spans="1:10" ht="14.25">
      <c r="A102" s="118">
        <v>921</v>
      </c>
      <c r="B102" s="12">
        <v>92116</v>
      </c>
      <c r="C102" s="13"/>
      <c r="D102" s="14"/>
      <c r="E102" s="15"/>
      <c r="F102" s="15"/>
      <c r="G102" s="15"/>
      <c r="H102" s="15">
        <v>8001</v>
      </c>
      <c r="I102" s="15"/>
      <c r="J102" s="21"/>
    </row>
    <row r="103" spans="1:10" ht="134.25" customHeight="1">
      <c r="A103" s="118"/>
      <c r="B103" s="8">
        <v>92120</v>
      </c>
      <c r="C103" s="9" t="s">
        <v>122</v>
      </c>
      <c r="D103" s="26" t="s">
        <v>123</v>
      </c>
      <c r="E103" s="11"/>
      <c r="F103" s="11">
        <v>293986</v>
      </c>
      <c r="G103" s="11">
        <v>167667.81</v>
      </c>
      <c r="H103" s="11"/>
      <c r="I103" s="11">
        <f>G103/F103*100</f>
        <v>57.03258318423327</v>
      </c>
      <c r="J103" s="21"/>
    </row>
    <row r="104" spans="1:10" ht="54" customHeight="1">
      <c r="A104" s="8">
        <v>926</v>
      </c>
      <c r="B104" s="8">
        <v>92601</v>
      </c>
      <c r="C104" s="9" t="s">
        <v>124</v>
      </c>
      <c r="D104" s="26" t="s">
        <v>125</v>
      </c>
      <c r="E104" s="11"/>
      <c r="F104" s="11"/>
      <c r="G104" s="11"/>
      <c r="H104" s="11">
        <v>333000</v>
      </c>
      <c r="I104" s="11"/>
      <c r="J104" s="21"/>
    </row>
    <row r="105" spans="1:10" ht="42.75">
      <c r="A105" s="9" t="s">
        <v>126</v>
      </c>
      <c r="B105" s="9" t="s">
        <v>127</v>
      </c>
      <c r="C105" s="9" t="s">
        <v>128</v>
      </c>
      <c r="D105" s="10" t="s">
        <v>129</v>
      </c>
      <c r="E105" s="11"/>
      <c r="F105" s="11"/>
      <c r="G105" s="11"/>
      <c r="H105" s="11">
        <v>333000</v>
      </c>
      <c r="I105" s="11"/>
      <c r="J105" s="21"/>
    </row>
    <row r="106" spans="1:10" ht="99.75" customHeight="1">
      <c r="A106" s="114" t="s">
        <v>130</v>
      </c>
      <c r="B106" s="114"/>
      <c r="C106" s="114"/>
      <c r="D106" s="114"/>
      <c r="E106" s="7">
        <f>SUM(E107:E111)</f>
        <v>102900</v>
      </c>
      <c r="F106" s="7">
        <f>SUM(F107:F111)</f>
        <v>139459</v>
      </c>
      <c r="G106" s="19">
        <f>SUM(G107:G111)</f>
        <v>138608.61</v>
      </c>
      <c r="H106" s="19">
        <f>SUM(H107:H111)</f>
        <v>102446</v>
      </c>
      <c r="I106" s="7">
        <f aca="true" t="shared" si="12" ref="I106:I118">G106/F106*100</f>
        <v>99.39022221584838</v>
      </c>
      <c r="J106" s="7">
        <f>G106/H106*100</f>
        <v>135.29919176932236</v>
      </c>
    </row>
    <row r="107" spans="1:10" ht="99.75" customHeight="1">
      <c r="A107" s="9" t="s">
        <v>131</v>
      </c>
      <c r="B107" s="9" t="s">
        <v>132</v>
      </c>
      <c r="C107" s="9" t="s">
        <v>133</v>
      </c>
      <c r="D107" s="10" t="s">
        <v>134</v>
      </c>
      <c r="E107" s="11">
        <v>102900</v>
      </c>
      <c r="F107" s="11">
        <v>102900</v>
      </c>
      <c r="G107" s="11">
        <v>102900</v>
      </c>
      <c r="H107" s="11">
        <v>100000</v>
      </c>
      <c r="I107" s="11">
        <f t="shared" si="12"/>
        <v>100</v>
      </c>
      <c r="J107" s="21">
        <f>G107/H107*100</f>
        <v>102.89999999999999</v>
      </c>
    </row>
    <row r="108" spans="1:10" ht="128.25">
      <c r="A108" s="9" t="s">
        <v>135</v>
      </c>
      <c r="B108" s="9" t="s">
        <v>136</v>
      </c>
      <c r="C108" s="9" t="s">
        <v>137</v>
      </c>
      <c r="D108" s="10" t="s">
        <v>138</v>
      </c>
      <c r="E108" s="27"/>
      <c r="F108" s="11">
        <v>13167</v>
      </c>
      <c r="G108" s="11">
        <v>12316.61</v>
      </c>
      <c r="H108" s="11"/>
      <c r="I108" s="11">
        <f t="shared" si="12"/>
        <v>93.54150527834739</v>
      </c>
      <c r="J108" s="21"/>
    </row>
    <row r="109" spans="1:10" ht="128.25">
      <c r="A109" s="9" t="s">
        <v>139</v>
      </c>
      <c r="B109" s="9" t="s">
        <v>140</v>
      </c>
      <c r="C109" s="9" t="s">
        <v>137</v>
      </c>
      <c r="D109" s="10" t="s">
        <v>138</v>
      </c>
      <c r="E109" s="11"/>
      <c r="F109" s="11">
        <v>8741</v>
      </c>
      <c r="G109" s="11">
        <v>8741</v>
      </c>
      <c r="H109" s="11">
        <v>2446</v>
      </c>
      <c r="I109" s="11">
        <f t="shared" si="12"/>
        <v>100</v>
      </c>
      <c r="J109" s="21">
        <f>G109/H109*100</f>
        <v>357.35895339329517</v>
      </c>
    </row>
    <row r="110" spans="1:10" ht="128.25">
      <c r="A110" s="9" t="s">
        <v>139</v>
      </c>
      <c r="B110" s="9" t="s">
        <v>141</v>
      </c>
      <c r="C110" s="9" t="s">
        <v>137</v>
      </c>
      <c r="D110" s="10" t="s">
        <v>138</v>
      </c>
      <c r="E110" s="11"/>
      <c r="F110" s="11">
        <v>3763</v>
      </c>
      <c r="G110" s="11">
        <v>3763</v>
      </c>
      <c r="H110" s="11"/>
      <c r="I110" s="11">
        <f t="shared" si="12"/>
        <v>100</v>
      </c>
      <c r="J110" s="21"/>
    </row>
    <row r="111" spans="1:10" ht="128.25">
      <c r="A111" s="28">
        <v>926</v>
      </c>
      <c r="B111" s="28">
        <v>92601</v>
      </c>
      <c r="C111" s="9" t="s">
        <v>137</v>
      </c>
      <c r="D111" s="10" t="s">
        <v>138</v>
      </c>
      <c r="E111" s="18"/>
      <c r="F111" s="18">
        <v>10888</v>
      </c>
      <c r="G111" s="18">
        <v>10888</v>
      </c>
      <c r="H111" s="17"/>
      <c r="I111" s="11">
        <f t="shared" si="12"/>
        <v>100</v>
      </c>
      <c r="J111" s="21"/>
    </row>
    <row r="112" spans="1:10" ht="33.75" customHeight="1">
      <c r="A112" s="114" t="s">
        <v>142</v>
      </c>
      <c r="B112" s="114"/>
      <c r="C112" s="114"/>
      <c r="D112" s="114"/>
      <c r="E112" s="7">
        <f>SUM(E113:E123)</f>
        <v>1019705</v>
      </c>
      <c r="F112" s="7">
        <f>SUM(F113:F123)</f>
        <v>1118579.76</v>
      </c>
      <c r="G112" s="19">
        <f>SUM(G113:G123)</f>
        <v>1105047.76</v>
      </c>
      <c r="H112" s="19">
        <f>SUM(H113:H123)</f>
        <v>1065299.98</v>
      </c>
      <c r="I112" s="7">
        <f t="shared" si="12"/>
        <v>98.79025166698887</v>
      </c>
      <c r="J112" s="7">
        <f>G112/H112*100</f>
        <v>103.73113496162838</v>
      </c>
    </row>
    <row r="113" spans="1:10" ht="57">
      <c r="A113" s="9" t="s">
        <v>94</v>
      </c>
      <c r="B113" s="9" t="s">
        <v>143</v>
      </c>
      <c r="C113" s="9" t="s">
        <v>144</v>
      </c>
      <c r="D113" s="10" t="s">
        <v>145</v>
      </c>
      <c r="E113" s="11"/>
      <c r="F113" s="11">
        <v>58625.76</v>
      </c>
      <c r="G113" s="11">
        <v>58625.76</v>
      </c>
      <c r="H113" s="11">
        <v>55768.03</v>
      </c>
      <c r="I113" s="11">
        <f t="shared" si="12"/>
        <v>100</v>
      </c>
      <c r="J113" s="21">
        <f>G113/H113*100</f>
        <v>105.12431584906264</v>
      </c>
    </row>
    <row r="114" spans="1:10" ht="42.75">
      <c r="A114" s="9" t="s">
        <v>146</v>
      </c>
      <c r="B114" s="9" t="s">
        <v>147</v>
      </c>
      <c r="C114" s="9" t="s">
        <v>144</v>
      </c>
      <c r="D114" s="10" t="s">
        <v>148</v>
      </c>
      <c r="E114" s="11">
        <v>49377</v>
      </c>
      <c r="F114" s="11">
        <v>49377</v>
      </c>
      <c r="G114" s="11">
        <v>49377</v>
      </c>
      <c r="H114" s="11">
        <v>49372</v>
      </c>
      <c r="I114" s="11">
        <f t="shared" si="12"/>
        <v>100</v>
      </c>
      <c r="J114" s="21">
        <f>G114/H114*100</f>
        <v>100.01012719760188</v>
      </c>
    </row>
    <row r="115" spans="1:10" ht="42.75">
      <c r="A115" s="9" t="s">
        <v>146</v>
      </c>
      <c r="B115" s="9" t="s">
        <v>149</v>
      </c>
      <c r="C115" s="9" t="s">
        <v>144</v>
      </c>
      <c r="D115" s="16" t="s">
        <v>150</v>
      </c>
      <c r="E115" s="18"/>
      <c r="F115" s="18">
        <v>8606</v>
      </c>
      <c r="G115" s="18">
        <v>7891</v>
      </c>
      <c r="H115" s="29"/>
      <c r="I115" s="30">
        <f t="shared" si="12"/>
        <v>91.6918429003021</v>
      </c>
      <c r="J115" s="21"/>
    </row>
    <row r="116" spans="1:10" ht="71.25">
      <c r="A116" s="9" t="s">
        <v>151</v>
      </c>
      <c r="B116" s="9" t="s">
        <v>152</v>
      </c>
      <c r="C116" s="9" t="s">
        <v>144</v>
      </c>
      <c r="D116" s="10" t="s">
        <v>153</v>
      </c>
      <c r="E116" s="116">
        <v>728</v>
      </c>
      <c r="F116" s="11">
        <v>728</v>
      </c>
      <c r="G116" s="11">
        <v>728</v>
      </c>
      <c r="H116" s="11">
        <v>717</v>
      </c>
      <c r="I116" s="11">
        <f t="shared" si="12"/>
        <v>100</v>
      </c>
      <c r="J116" s="21">
        <f>G116/H116*100</f>
        <v>101.53417015341701</v>
      </c>
    </row>
    <row r="117" spans="1:10" ht="28.5">
      <c r="A117" s="9"/>
      <c r="B117" s="9" t="s">
        <v>154</v>
      </c>
      <c r="C117" s="9" t="s">
        <v>144</v>
      </c>
      <c r="D117" s="10" t="s">
        <v>155</v>
      </c>
      <c r="E117" s="116"/>
      <c r="F117" s="11">
        <v>20513</v>
      </c>
      <c r="G117" s="11">
        <v>20513</v>
      </c>
      <c r="H117" s="11"/>
      <c r="I117" s="11">
        <f t="shared" si="12"/>
        <v>100</v>
      </c>
      <c r="J117" s="21"/>
    </row>
    <row r="118" spans="1:10" ht="42.75">
      <c r="A118" s="9"/>
      <c r="B118" s="9" t="s">
        <v>156</v>
      </c>
      <c r="C118" s="9" t="s">
        <v>144</v>
      </c>
      <c r="D118" s="10" t="s">
        <v>157</v>
      </c>
      <c r="E118" s="11"/>
      <c r="F118" s="11">
        <v>26646</v>
      </c>
      <c r="G118" s="11">
        <v>13829</v>
      </c>
      <c r="H118" s="11"/>
      <c r="I118" s="11">
        <f t="shared" si="12"/>
        <v>51.898971703069876</v>
      </c>
      <c r="J118" s="21"/>
    </row>
    <row r="119" spans="1:10" ht="42.75">
      <c r="A119" s="9"/>
      <c r="B119" s="9" t="s">
        <v>158</v>
      </c>
      <c r="C119" s="9" t="s">
        <v>144</v>
      </c>
      <c r="D119" s="10" t="s">
        <v>159</v>
      </c>
      <c r="E119" s="15"/>
      <c r="F119" s="11"/>
      <c r="G119" s="11"/>
      <c r="H119" s="11">
        <v>12024</v>
      </c>
      <c r="I119" s="11"/>
      <c r="J119" s="21"/>
    </row>
    <row r="120" spans="1:10" ht="28.5">
      <c r="A120" s="9" t="s">
        <v>160</v>
      </c>
      <c r="B120" s="9" t="s">
        <v>161</v>
      </c>
      <c r="C120" s="9" t="s">
        <v>144</v>
      </c>
      <c r="D120" s="10" t="s">
        <v>162</v>
      </c>
      <c r="E120" s="11">
        <v>1000</v>
      </c>
      <c r="F120" s="11">
        <v>1000</v>
      </c>
      <c r="G120" s="11">
        <v>1000</v>
      </c>
      <c r="H120" s="11">
        <v>1000</v>
      </c>
      <c r="I120" s="11">
        <f>G120/F120*100</f>
        <v>100</v>
      </c>
      <c r="J120" s="21">
        <f>G120/H120*100</f>
        <v>100</v>
      </c>
    </row>
    <row r="121" spans="1:10" ht="114">
      <c r="A121" s="122" t="s">
        <v>163</v>
      </c>
      <c r="B121" s="9" t="s">
        <v>164</v>
      </c>
      <c r="C121" s="9" t="s">
        <v>144</v>
      </c>
      <c r="D121" s="10" t="s">
        <v>165</v>
      </c>
      <c r="E121" s="116">
        <v>968600</v>
      </c>
      <c r="F121" s="11">
        <v>951400</v>
      </c>
      <c r="G121" s="11">
        <v>951400</v>
      </c>
      <c r="H121" s="11">
        <v>886483.95</v>
      </c>
      <c r="I121" s="11">
        <f>G121/F121*100</f>
        <v>100</v>
      </c>
      <c r="J121" s="21">
        <f>G121/H121*100</f>
        <v>107.32286805643803</v>
      </c>
    </row>
    <row r="122" spans="1:10" ht="157.5" customHeight="1">
      <c r="A122" s="122"/>
      <c r="B122" s="9" t="s">
        <v>166</v>
      </c>
      <c r="C122" s="9" t="s">
        <v>144</v>
      </c>
      <c r="D122" s="10" t="s">
        <v>167</v>
      </c>
      <c r="E122" s="116"/>
      <c r="F122" s="11">
        <v>1684</v>
      </c>
      <c r="G122" s="11">
        <v>1684</v>
      </c>
      <c r="H122" s="11">
        <v>5705</v>
      </c>
      <c r="I122" s="11">
        <f>G122/F122*100</f>
        <v>100</v>
      </c>
      <c r="J122" s="21">
        <f>G122/H122*100</f>
        <v>29.517966695880805</v>
      </c>
    </row>
    <row r="123" spans="1:10" ht="85.5">
      <c r="A123" s="122"/>
      <c r="B123" s="9" t="s">
        <v>168</v>
      </c>
      <c r="C123" s="9" t="s">
        <v>144</v>
      </c>
      <c r="D123" s="10" t="s">
        <v>169</v>
      </c>
      <c r="E123" s="11"/>
      <c r="F123" s="11"/>
      <c r="G123" s="11"/>
      <c r="H123" s="11">
        <v>54230</v>
      </c>
      <c r="I123" s="11"/>
      <c r="J123" s="21"/>
    </row>
    <row r="124" spans="1:10" ht="33.75" customHeight="1">
      <c r="A124" s="114" t="s">
        <v>170</v>
      </c>
      <c r="B124" s="114"/>
      <c r="C124" s="114"/>
      <c r="D124" s="114"/>
      <c r="E124" s="7">
        <f>E5+E29+E32+E43+E68+E86+E90+E112+E106+E56+E48</f>
        <v>9721269</v>
      </c>
      <c r="F124" s="7">
        <f>F5+F29+F32+F43+F68+F86+F90+F112+F106+F56+F48</f>
        <v>9893492.76</v>
      </c>
      <c r="G124" s="7">
        <f>G5+G29+G32+G43+G68+G86+G90+G112+G106+G56+G48</f>
        <v>9379251.65</v>
      </c>
      <c r="H124" s="31">
        <f>H5+H29+H32+H43+H68+H86+H90+H112+H106+H56+H48</f>
        <v>10444394.15</v>
      </c>
      <c r="I124" s="31">
        <v>94.8</v>
      </c>
      <c r="J124" s="31">
        <v>89.8</v>
      </c>
    </row>
    <row r="126" ht="14.25">
      <c r="E126" s="32"/>
    </row>
    <row r="131" spans="1:10" ht="14.25">
      <c r="A131" s="33"/>
      <c r="B131" s="33"/>
      <c r="C131" s="33"/>
      <c r="D131" s="34"/>
      <c r="E131" s="35"/>
      <c r="F131" s="35"/>
      <c r="G131" s="35"/>
      <c r="H131" s="35"/>
      <c r="I131" s="35"/>
      <c r="J131" s="36"/>
    </row>
    <row r="132" spans="1:10" ht="14.25">
      <c r="A132" s="33"/>
      <c r="B132" s="33"/>
      <c r="C132" s="33"/>
      <c r="D132" s="34"/>
      <c r="E132" s="35"/>
      <c r="F132" s="35"/>
      <c r="G132" s="35"/>
      <c r="H132" s="35"/>
      <c r="I132" s="35"/>
      <c r="J132" s="36"/>
    </row>
    <row r="133" spans="1:10" ht="14.25">
      <c r="A133" s="37"/>
      <c r="B133" s="37"/>
      <c r="C133" s="33"/>
      <c r="D133" s="34"/>
      <c r="E133" s="35"/>
      <c r="F133" s="35"/>
      <c r="G133" s="35"/>
      <c r="H133" s="35"/>
      <c r="I133" s="35"/>
      <c r="J133" s="36"/>
    </row>
    <row r="134" spans="1:10" ht="14.25">
      <c r="A134" s="37"/>
      <c r="B134" s="37"/>
      <c r="C134" s="33"/>
      <c r="D134" s="34"/>
      <c r="E134" s="35"/>
      <c r="F134" s="35"/>
      <c r="G134" s="35"/>
      <c r="H134" s="35"/>
      <c r="I134" s="35"/>
      <c r="J134" s="36"/>
    </row>
    <row r="135" spans="1:10" ht="14.25">
      <c r="A135" s="37"/>
      <c r="B135" s="37"/>
      <c r="C135" s="33"/>
      <c r="D135" s="34"/>
      <c r="E135" s="35"/>
      <c r="F135" s="35"/>
      <c r="G135" s="35"/>
      <c r="H135" s="35"/>
      <c r="I135" s="35"/>
      <c r="J135" s="36"/>
    </row>
    <row r="136" spans="1:10" ht="14.25">
      <c r="A136" s="37"/>
      <c r="B136" s="37"/>
      <c r="C136" s="33"/>
      <c r="D136" s="34"/>
      <c r="E136" s="35"/>
      <c r="F136" s="35"/>
      <c r="G136" s="35"/>
      <c r="H136" s="35"/>
      <c r="I136" s="35"/>
      <c r="J136" s="36"/>
    </row>
    <row r="137" spans="1:10" ht="14.25">
      <c r="A137" s="37"/>
      <c r="B137" s="37"/>
      <c r="C137" s="33"/>
      <c r="D137" s="34"/>
      <c r="E137" s="35"/>
      <c r="F137" s="35"/>
      <c r="G137" s="35"/>
      <c r="H137" s="35"/>
      <c r="I137" s="35"/>
      <c r="J137" s="36"/>
    </row>
    <row r="138" spans="1:10" ht="14.25">
      <c r="A138" s="37"/>
      <c r="B138" s="37"/>
      <c r="C138" s="33"/>
      <c r="D138" s="34"/>
      <c r="E138" s="35"/>
      <c r="F138" s="35"/>
      <c r="G138" s="35"/>
      <c r="H138" s="35"/>
      <c r="I138" s="35"/>
      <c r="J138" s="36"/>
    </row>
    <row r="139" spans="1:10" ht="14.25">
      <c r="A139" s="37"/>
      <c r="B139" s="37"/>
      <c r="C139" s="33"/>
      <c r="D139" s="34"/>
      <c r="E139" s="35"/>
      <c r="F139" s="35"/>
      <c r="G139" s="35"/>
      <c r="H139" s="35"/>
      <c r="I139" s="35"/>
      <c r="J139" s="36"/>
    </row>
    <row r="140" spans="1:10" ht="14.25">
      <c r="A140" s="37"/>
      <c r="B140" s="37"/>
      <c r="C140" s="33"/>
      <c r="D140" s="34"/>
      <c r="E140" s="35"/>
      <c r="F140" s="35"/>
      <c r="G140" s="35"/>
      <c r="H140" s="35"/>
      <c r="I140" s="35"/>
      <c r="J140" s="36"/>
    </row>
    <row r="141" spans="1:10" ht="14.25">
      <c r="A141" s="37"/>
      <c r="B141" s="37"/>
      <c r="C141" s="33"/>
      <c r="D141" s="34"/>
      <c r="E141" s="35"/>
      <c r="F141" s="35"/>
      <c r="G141" s="35"/>
      <c r="H141" s="35"/>
      <c r="I141" s="35"/>
      <c r="J141" s="36"/>
    </row>
    <row r="142" spans="1:10" ht="14.25">
      <c r="A142" s="37"/>
      <c r="B142" s="37"/>
      <c r="C142" s="33"/>
      <c r="D142" s="34"/>
      <c r="E142" s="35"/>
      <c r="F142" s="35"/>
      <c r="G142" s="35"/>
      <c r="H142" s="35"/>
      <c r="I142" s="35"/>
      <c r="J142" s="36"/>
    </row>
    <row r="143" spans="1:10" ht="14.25">
      <c r="A143" s="37"/>
      <c r="B143" s="37"/>
      <c r="C143" s="33"/>
      <c r="D143" s="34"/>
      <c r="E143" s="35"/>
      <c r="F143" s="35"/>
      <c r="G143" s="35"/>
      <c r="H143" s="35"/>
      <c r="I143" s="35"/>
      <c r="J143" s="36"/>
    </row>
    <row r="144" spans="1:10" ht="14.25">
      <c r="A144" s="37"/>
      <c r="B144" s="37"/>
      <c r="C144" s="33"/>
      <c r="D144" s="34"/>
      <c r="E144" s="35"/>
      <c r="F144" s="35"/>
      <c r="G144" s="35"/>
      <c r="H144" s="35"/>
      <c r="I144" s="35"/>
      <c r="J144" s="36"/>
    </row>
    <row r="145" spans="1:10" ht="14.25">
      <c r="A145" s="37"/>
      <c r="B145" s="37"/>
      <c r="C145" s="33"/>
      <c r="D145" s="34"/>
      <c r="E145" s="35"/>
      <c r="F145" s="35"/>
      <c r="G145" s="35"/>
      <c r="H145" s="35"/>
      <c r="I145" s="35"/>
      <c r="J145" s="36"/>
    </row>
    <row r="146" spans="1:10" ht="14.25">
      <c r="A146" s="37"/>
      <c r="B146" s="37"/>
      <c r="C146" s="33"/>
      <c r="D146" s="34"/>
      <c r="E146" s="35"/>
      <c r="F146" s="35"/>
      <c r="G146" s="35"/>
      <c r="H146" s="35"/>
      <c r="I146" s="35"/>
      <c r="J146" s="36"/>
    </row>
    <row r="147" spans="1:10" ht="14.25">
      <c r="A147" s="37"/>
      <c r="B147" s="37"/>
      <c r="C147" s="33"/>
      <c r="D147" s="34"/>
      <c r="E147" s="37"/>
      <c r="F147" s="37"/>
      <c r="G147" s="37"/>
      <c r="H147" s="37"/>
      <c r="I147" s="35"/>
      <c r="J147" s="36"/>
    </row>
    <row r="148" spans="1:10" ht="14.25">
      <c r="A148" s="37"/>
      <c r="B148" s="37"/>
      <c r="C148" s="33"/>
      <c r="D148" s="34"/>
      <c r="E148" s="37"/>
      <c r="F148" s="37"/>
      <c r="G148" s="37"/>
      <c r="H148" s="37"/>
      <c r="I148" s="35"/>
      <c r="J148" s="36"/>
    </row>
    <row r="149" spans="1:10" ht="14.25">
      <c r="A149" s="37"/>
      <c r="B149" s="37"/>
      <c r="C149" s="33"/>
      <c r="D149" s="34"/>
      <c r="E149" s="37"/>
      <c r="F149" s="37"/>
      <c r="G149" s="37"/>
      <c r="H149" s="37"/>
      <c r="I149" s="35"/>
      <c r="J149" s="36"/>
    </row>
    <row r="150" spans="1:10" ht="14.25">
      <c r="A150" s="37"/>
      <c r="B150" s="37"/>
      <c r="C150" s="33"/>
      <c r="D150" s="34"/>
      <c r="E150" s="37"/>
      <c r="F150" s="37"/>
      <c r="G150" s="37"/>
      <c r="H150" s="37"/>
      <c r="I150" s="35"/>
      <c r="J150" s="36"/>
    </row>
  </sheetData>
  <sheetProtection/>
  <mergeCells count="76">
    <mergeCell ref="E116:E117"/>
    <mergeCell ref="A121:A123"/>
    <mergeCell ref="E121:E122"/>
    <mergeCell ref="A124:D124"/>
    <mergeCell ref="A94:A100"/>
    <mergeCell ref="E94:E98"/>
    <mergeCell ref="B99:B100"/>
    <mergeCell ref="A102:A103"/>
    <mergeCell ref="A106:D106"/>
    <mergeCell ref="A112:D112"/>
    <mergeCell ref="A81:A83"/>
    <mergeCell ref="B81:B82"/>
    <mergeCell ref="A86:D86"/>
    <mergeCell ref="A87:A89"/>
    <mergeCell ref="E87:E89"/>
    <mergeCell ref="A90:D90"/>
    <mergeCell ref="A73:A75"/>
    <mergeCell ref="E74:E75"/>
    <mergeCell ref="A76:A77"/>
    <mergeCell ref="E76:E77"/>
    <mergeCell ref="A78:A79"/>
    <mergeCell ref="E78:E79"/>
    <mergeCell ref="A62:A64"/>
    <mergeCell ref="E63:E64"/>
    <mergeCell ref="A65:A66"/>
    <mergeCell ref="E65:E66"/>
    <mergeCell ref="A68:D68"/>
    <mergeCell ref="A70:A71"/>
    <mergeCell ref="E70:E71"/>
    <mergeCell ref="A48:D48"/>
    <mergeCell ref="A56:D56"/>
    <mergeCell ref="A57:A58"/>
    <mergeCell ref="E57:E58"/>
    <mergeCell ref="A59:A60"/>
    <mergeCell ref="E59:E60"/>
    <mergeCell ref="E33:E34"/>
    <mergeCell ref="A35:A40"/>
    <mergeCell ref="B35:B37"/>
    <mergeCell ref="B38:B40"/>
    <mergeCell ref="A43:D43"/>
    <mergeCell ref="A44:A45"/>
    <mergeCell ref="E44:E45"/>
    <mergeCell ref="A28:D28"/>
    <mergeCell ref="A29:D29"/>
    <mergeCell ref="A30:A31"/>
    <mergeCell ref="B30:B31"/>
    <mergeCell ref="A32:D32"/>
    <mergeCell ref="A33:A34"/>
    <mergeCell ref="A17:D17"/>
    <mergeCell ref="A18:A20"/>
    <mergeCell ref="E19:E20"/>
    <mergeCell ref="A21:D21"/>
    <mergeCell ref="A22:A27"/>
    <mergeCell ref="B22:B24"/>
    <mergeCell ref="B25:B27"/>
    <mergeCell ref="A11:D11"/>
    <mergeCell ref="A12:A13"/>
    <mergeCell ref="E12:E13"/>
    <mergeCell ref="A14:D14"/>
    <mergeCell ref="A15:A16"/>
    <mergeCell ref="E15:E16"/>
    <mergeCell ref="A5:D5"/>
    <mergeCell ref="A6:A7"/>
    <mergeCell ref="E6:E7"/>
    <mergeCell ref="A8:D8"/>
    <mergeCell ref="A9:A10"/>
    <mergeCell ref="E9:E10"/>
    <mergeCell ref="A1:J1"/>
    <mergeCell ref="A2:A3"/>
    <mergeCell ref="B2:B3"/>
    <mergeCell ref="C2:C3"/>
    <mergeCell ref="D2:D3"/>
    <mergeCell ref="E2:F2"/>
    <mergeCell ref="G2:H2"/>
    <mergeCell ref="I2:I3"/>
    <mergeCell ref="J2:J3"/>
  </mergeCells>
  <printOptions/>
  <pageMargins left="0.3090277777777778" right="0.31527777777777777" top="0.5895833333333333" bottom="0.5902777777777778" header="0" footer="0.5118055555555555"/>
  <pageSetup horizontalDpi="300" verticalDpi="300" orientation="portrait" paperSize="9" scale="80" r:id="rId1"/>
  <headerFooter alignWithMargins="0">
    <oddHeader>&amp;R&amp;"Czcionka tekstu podstawowego,Regularna"&amp;11Załącznik nr 1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7"/>
  <sheetViews>
    <sheetView zoomScalePageLayoutView="0" workbookViewId="0" topLeftCell="A466">
      <selection activeCell="J474" sqref="J474"/>
    </sheetView>
  </sheetViews>
  <sheetFormatPr defaultColWidth="9.421875" defaultRowHeight="12.75"/>
  <cols>
    <col min="1" max="1" width="5.28125" style="38" customWidth="1"/>
    <col min="2" max="2" width="8.140625" style="38" customWidth="1"/>
    <col min="3" max="3" width="5.7109375" style="39" customWidth="1"/>
    <col min="4" max="4" width="24.00390625" style="40" customWidth="1"/>
    <col min="5" max="6" width="16.8515625" style="40" customWidth="1"/>
    <col min="7" max="7" width="16.28125" style="40" customWidth="1"/>
    <col min="8" max="8" width="9.8515625" style="38" customWidth="1"/>
    <col min="9" max="16384" width="9.421875" style="40" customWidth="1"/>
  </cols>
  <sheetData>
    <row r="1" spans="1:8" ht="24.75" customHeight="1">
      <c r="A1" s="123" t="s">
        <v>171</v>
      </c>
      <c r="B1" s="123"/>
      <c r="C1" s="123"/>
      <c r="D1" s="123"/>
      <c r="E1" s="123"/>
      <c r="F1" s="123"/>
      <c r="G1" s="123"/>
      <c r="H1" s="123"/>
    </row>
    <row r="2" spans="1:8" ht="12.75" customHeight="1">
      <c r="A2" s="112" t="s">
        <v>1</v>
      </c>
      <c r="B2" s="112" t="s">
        <v>2</v>
      </c>
      <c r="C2" s="113" t="s">
        <v>3</v>
      </c>
      <c r="D2" s="112" t="s">
        <v>4</v>
      </c>
      <c r="E2" s="112" t="s">
        <v>5</v>
      </c>
      <c r="F2" s="112"/>
      <c r="G2" s="112" t="s">
        <v>454</v>
      </c>
      <c r="H2" s="112" t="s">
        <v>7</v>
      </c>
    </row>
    <row r="3" spans="1:8" ht="38.25" customHeight="1">
      <c r="A3" s="112"/>
      <c r="B3" s="112"/>
      <c r="C3" s="113"/>
      <c r="D3" s="112"/>
      <c r="E3" s="4" t="s">
        <v>172</v>
      </c>
      <c r="F3" s="4" t="s">
        <v>10</v>
      </c>
      <c r="G3" s="112"/>
      <c r="H3" s="112"/>
    </row>
    <row r="4" spans="1:8" ht="11.25" customHeight="1">
      <c r="A4" s="41">
        <v>1</v>
      </c>
      <c r="B4" s="41">
        <v>2</v>
      </c>
      <c r="C4" s="42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</row>
    <row r="5" spans="1:8" ht="15" customHeight="1">
      <c r="A5" s="124" t="s">
        <v>173</v>
      </c>
      <c r="B5" s="124"/>
      <c r="C5" s="124"/>
      <c r="D5" s="124"/>
      <c r="E5" s="43">
        <f>E6+E379++E392+E437+E438+E439</f>
        <v>9003680</v>
      </c>
      <c r="F5" s="43">
        <f>F6+F379+F392+F437+F438+F439</f>
        <v>9412913.76</v>
      </c>
      <c r="G5" s="43">
        <f>G6+G379++G392+G437+G438+G439</f>
        <v>9086375.749999998</v>
      </c>
      <c r="H5" s="44">
        <f>G5/F5*100</f>
        <v>96.53095716878212</v>
      </c>
    </row>
    <row r="6" spans="1:8" ht="16.5" customHeight="1">
      <c r="A6" s="110" t="s">
        <v>174</v>
      </c>
      <c r="B6" s="125" t="s">
        <v>175</v>
      </c>
      <c r="C6" s="125"/>
      <c r="D6" s="125"/>
      <c r="E6" s="43">
        <f>E7+E119</f>
        <v>6724511</v>
      </c>
      <c r="F6" s="43">
        <f>F7+F119</f>
        <v>6990656.76</v>
      </c>
      <c r="G6" s="43">
        <f>G7+G119</f>
        <v>6736731.29</v>
      </c>
      <c r="H6" s="109">
        <f>G6/F6*100</f>
        <v>96.36764500507388</v>
      </c>
    </row>
    <row r="7" spans="1:8" ht="28.5" customHeight="1">
      <c r="A7" s="45"/>
      <c r="B7" s="46" t="s">
        <v>176</v>
      </c>
      <c r="C7" s="126" t="s">
        <v>177</v>
      </c>
      <c r="D7" s="126"/>
      <c r="E7" s="47">
        <f>E8+E11+E27+E38+E46+E49+E77+E80+E102+E108+E111+E116</f>
        <v>4679131</v>
      </c>
      <c r="F7" s="47">
        <f>F8+F11+F27+F38+F46+F49+F77+F80+F102+F108+F111+F116</f>
        <v>4260593</v>
      </c>
      <c r="G7" s="47">
        <f>G8+G11+G27+G38+G46+G49+G77+G80+G102+G108+G111+G116</f>
        <v>4197286.49</v>
      </c>
      <c r="H7" s="48">
        <f>G7/F7*100</f>
        <v>98.51413852484853</v>
      </c>
    </row>
    <row r="8" spans="1:8" ht="64.5" customHeight="1">
      <c r="A8" s="127" t="s">
        <v>98</v>
      </c>
      <c r="B8" s="49"/>
      <c r="C8" s="50"/>
      <c r="D8" s="51" t="s">
        <v>178</v>
      </c>
      <c r="E8" s="44">
        <f>SUM(E9)</f>
        <v>5000</v>
      </c>
      <c r="F8" s="44"/>
      <c r="G8" s="44"/>
      <c r="H8" s="44"/>
    </row>
    <row r="9" spans="1:8" ht="15.75" customHeight="1">
      <c r="A9" s="127"/>
      <c r="B9" s="128" t="s">
        <v>179</v>
      </c>
      <c r="C9" s="50"/>
      <c r="D9" s="26" t="s">
        <v>180</v>
      </c>
      <c r="E9" s="52">
        <v>5000</v>
      </c>
      <c r="F9" s="52"/>
      <c r="G9" s="52"/>
      <c r="H9" s="44"/>
    </row>
    <row r="10" spans="1:8" ht="28.5">
      <c r="A10" s="127"/>
      <c r="B10" s="128"/>
      <c r="C10" s="53" t="s">
        <v>181</v>
      </c>
      <c r="D10" s="54" t="s">
        <v>182</v>
      </c>
      <c r="E10" s="55">
        <v>5000</v>
      </c>
      <c r="F10" s="52"/>
      <c r="G10" s="52"/>
      <c r="H10" s="44"/>
    </row>
    <row r="11" spans="1:8" ht="27.75" customHeight="1">
      <c r="A11" s="127" t="s">
        <v>146</v>
      </c>
      <c r="B11" s="56"/>
      <c r="C11" s="50"/>
      <c r="D11" s="51" t="s">
        <v>183</v>
      </c>
      <c r="E11" s="44">
        <f>E12+E16</f>
        <v>1675182</v>
      </c>
      <c r="F11" s="44">
        <f>F12+F16+F23+F25</f>
        <v>1537942</v>
      </c>
      <c r="G11" s="44">
        <f>G12+G16+G23+G25</f>
        <v>1507845.01</v>
      </c>
      <c r="H11" s="44">
        <f aca="true" t="shared" si="0" ref="H11:H42">G11/F11*100</f>
        <v>98.04303478284618</v>
      </c>
    </row>
    <row r="12" spans="1:8" ht="14.25" customHeight="1">
      <c r="A12" s="127"/>
      <c r="B12" s="129" t="s">
        <v>147</v>
      </c>
      <c r="C12" s="50"/>
      <c r="D12" s="26" t="s">
        <v>184</v>
      </c>
      <c r="E12" s="52">
        <f>SUM(E13:E15)</f>
        <v>49377</v>
      </c>
      <c r="F12" s="52">
        <f>SUM(F13:F15)</f>
        <v>49377</v>
      </c>
      <c r="G12" s="52">
        <f>SUM(G13:G15)</f>
        <v>49377</v>
      </c>
      <c r="H12" s="52">
        <f t="shared" si="0"/>
        <v>100</v>
      </c>
    </row>
    <row r="13" spans="1:8" ht="29.25" customHeight="1">
      <c r="A13" s="127"/>
      <c r="B13" s="129"/>
      <c r="C13" s="53" t="s">
        <v>185</v>
      </c>
      <c r="D13" s="54" t="s">
        <v>186</v>
      </c>
      <c r="E13" s="55">
        <v>41806</v>
      </c>
      <c r="F13" s="55">
        <v>41806</v>
      </c>
      <c r="G13" s="55">
        <v>41806</v>
      </c>
      <c r="H13" s="52">
        <f t="shared" si="0"/>
        <v>100</v>
      </c>
    </row>
    <row r="14" spans="1:8" ht="28.5" customHeight="1">
      <c r="A14" s="127"/>
      <c r="B14" s="129"/>
      <c r="C14" s="53" t="s">
        <v>187</v>
      </c>
      <c r="D14" s="54" t="s">
        <v>188</v>
      </c>
      <c r="E14" s="55">
        <v>6547</v>
      </c>
      <c r="F14" s="55">
        <v>6547</v>
      </c>
      <c r="G14" s="55">
        <v>6547</v>
      </c>
      <c r="H14" s="52">
        <f t="shared" si="0"/>
        <v>100</v>
      </c>
    </row>
    <row r="15" spans="1:8" ht="28.5">
      <c r="A15" s="127"/>
      <c r="B15" s="129"/>
      <c r="C15" s="53" t="s">
        <v>189</v>
      </c>
      <c r="D15" s="54" t="s">
        <v>190</v>
      </c>
      <c r="E15" s="55">
        <v>1024</v>
      </c>
      <c r="F15" s="55">
        <v>1024</v>
      </c>
      <c r="G15" s="55">
        <v>1024</v>
      </c>
      <c r="H15" s="52">
        <f t="shared" si="0"/>
        <v>100</v>
      </c>
    </row>
    <row r="16" spans="1:8" ht="14.25" customHeight="1">
      <c r="A16" s="127"/>
      <c r="B16" s="128" t="s">
        <v>191</v>
      </c>
      <c r="C16" s="57"/>
      <c r="D16" s="26" t="s">
        <v>192</v>
      </c>
      <c r="E16" s="52">
        <f>SUM(E17:E22)</f>
        <v>1625805</v>
      </c>
      <c r="F16" s="52">
        <f>SUM(F17:F22)</f>
        <v>1481076</v>
      </c>
      <c r="G16" s="52">
        <f>SUM(G17:G22)</f>
        <v>1451694.01</v>
      </c>
      <c r="H16" s="52">
        <f t="shared" si="0"/>
        <v>98.01617270146839</v>
      </c>
    </row>
    <row r="17" spans="1:8" ht="28.5">
      <c r="A17" s="127"/>
      <c r="B17" s="128"/>
      <c r="C17" s="53" t="s">
        <v>185</v>
      </c>
      <c r="D17" s="54" t="s">
        <v>186</v>
      </c>
      <c r="E17" s="55">
        <v>1278300</v>
      </c>
      <c r="F17" s="55">
        <v>1122871</v>
      </c>
      <c r="G17" s="55">
        <v>1102849.29</v>
      </c>
      <c r="H17" s="52">
        <f t="shared" si="0"/>
        <v>98.21691806093487</v>
      </c>
    </row>
    <row r="18" spans="1:8" ht="28.5">
      <c r="A18" s="127"/>
      <c r="B18" s="128"/>
      <c r="C18" s="53" t="s">
        <v>193</v>
      </c>
      <c r="D18" s="54" t="s">
        <v>194</v>
      </c>
      <c r="E18" s="55">
        <v>90000</v>
      </c>
      <c r="F18" s="55">
        <v>94100</v>
      </c>
      <c r="G18" s="55">
        <v>94095.23</v>
      </c>
      <c r="H18" s="52">
        <f t="shared" si="0"/>
        <v>99.99493092454836</v>
      </c>
    </row>
    <row r="19" spans="1:8" ht="42.75">
      <c r="A19" s="127"/>
      <c r="B19" s="128"/>
      <c r="C19" s="53" t="s">
        <v>187</v>
      </c>
      <c r="D19" s="54" t="s">
        <v>188</v>
      </c>
      <c r="E19" s="55">
        <v>200185</v>
      </c>
      <c r="F19" s="55">
        <v>195185</v>
      </c>
      <c r="G19" s="55">
        <v>192156.32</v>
      </c>
      <c r="H19" s="52">
        <f t="shared" si="0"/>
        <v>98.44830289212798</v>
      </c>
    </row>
    <row r="20" spans="1:8" ht="28.5">
      <c r="A20" s="127"/>
      <c r="B20" s="128"/>
      <c r="C20" s="53" t="s">
        <v>189</v>
      </c>
      <c r="D20" s="54" t="s">
        <v>190</v>
      </c>
      <c r="E20" s="55">
        <v>31320</v>
      </c>
      <c r="F20" s="55">
        <v>31320</v>
      </c>
      <c r="G20" s="55">
        <v>27106.91</v>
      </c>
      <c r="H20" s="52">
        <f t="shared" si="0"/>
        <v>86.54824393358876</v>
      </c>
    </row>
    <row r="21" spans="1:8" ht="14.25" customHeight="1">
      <c r="A21" s="127"/>
      <c r="B21" s="128"/>
      <c r="C21" s="53" t="s">
        <v>195</v>
      </c>
      <c r="D21" s="26" t="s">
        <v>196</v>
      </c>
      <c r="E21" s="55"/>
      <c r="F21" s="55">
        <v>8000</v>
      </c>
      <c r="G21" s="55">
        <v>7514</v>
      </c>
      <c r="H21" s="52">
        <f t="shared" si="0"/>
        <v>93.925</v>
      </c>
    </row>
    <row r="22" spans="1:8" ht="28.5">
      <c r="A22" s="127"/>
      <c r="B22" s="128"/>
      <c r="C22" s="53" t="s">
        <v>181</v>
      </c>
      <c r="D22" s="54" t="s">
        <v>182</v>
      </c>
      <c r="E22" s="55">
        <v>26000</v>
      </c>
      <c r="F22" s="55">
        <v>29600</v>
      </c>
      <c r="G22" s="55">
        <v>27972.26</v>
      </c>
      <c r="H22" s="52">
        <f t="shared" si="0"/>
        <v>94.50087837837837</v>
      </c>
    </row>
    <row r="23" spans="1:8" ht="13.5" customHeight="1">
      <c r="A23" s="127"/>
      <c r="B23" s="128" t="s">
        <v>149</v>
      </c>
      <c r="C23" s="58"/>
      <c r="D23" s="26" t="s">
        <v>197</v>
      </c>
      <c r="E23" s="55"/>
      <c r="F23" s="52">
        <f>F24</f>
        <v>6464</v>
      </c>
      <c r="G23" s="52">
        <f>G24</f>
        <v>5749</v>
      </c>
      <c r="H23" s="52">
        <f t="shared" si="0"/>
        <v>88.93873762376238</v>
      </c>
    </row>
    <row r="24" spans="1:8" ht="28.5">
      <c r="A24" s="127"/>
      <c r="B24" s="128"/>
      <c r="C24" s="53" t="s">
        <v>181</v>
      </c>
      <c r="D24" s="54" t="s">
        <v>182</v>
      </c>
      <c r="E24" s="55"/>
      <c r="F24" s="55">
        <v>6464</v>
      </c>
      <c r="G24" s="55">
        <v>5749</v>
      </c>
      <c r="H24" s="52">
        <f t="shared" si="0"/>
        <v>88.93873762376238</v>
      </c>
    </row>
    <row r="25" spans="1:8" ht="30.75" customHeight="1">
      <c r="A25" s="127"/>
      <c r="B25" s="128" t="s">
        <v>198</v>
      </c>
      <c r="C25" s="58"/>
      <c r="D25" s="26" t="s">
        <v>199</v>
      </c>
      <c r="E25" s="55"/>
      <c r="F25" s="52">
        <f>F26</f>
        <v>1025</v>
      </c>
      <c r="G25" s="52">
        <f>G26</f>
        <v>1025</v>
      </c>
      <c r="H25" s="52">
        <f t="shared" si="0"/>
        <v>100</v>
      </c>
    </row>
    <row r="26" spans="1:8" ht="28.5">
      <c r="A26" s="127"/>
      <c r="B26" s="128"/>
      <c r="C26" s="53" t="s">
        <v>181</v>
      </c>
      <c r="D26" s="54" t="s">
        <v>182</v>
      </c>
      <c r="E26" s="55"/>
      <c r="F26" s="55">
        <v>1025</v>
      </c>
      <c r="G26" s="55">
        <v>1025</v>
      </c>
      <c r="H26" s="52">
        <f t="shared" si="0"/>
        <v>100</v>
      </c>
    </row>
    <row r="27" spans="1:8" ht="64.5" customHeight="1">
      <c r="A27" s="127" t="s">
        <v>151</v>
      </c>
      <c r="B27" s="59"/>
      <c r="C27" s="60"/>
      <c r="D27" s="51" t="s">
        <v>200</v>
      </c>
      <c r="E27" s="44">
        <f>E28</f>
        <v>728</v>
      </c>
      <c r="F27" s="44">
        <f>F28+F30+F34</f>
        <v>6471</v>
      </c>
      <c r="G27" s="44">
        <f>G28+G30+G34</f>
        <v>6471</v>
      </c>
      <c r="H27" s="44">
        <f t="shared" si="0"/>
        <v>100</v>
      </c>
    </row>
    <row r="28" spans="1:8" ht="39" customHeight="1">
      <c r="A28" s="127"/>
      <c r="B28" s="130" t="s">
        <v>152</v>
      </c>
      <c r="C28" s="61"/>
      <c r="D28" s="10" t="s">
        <v>201</v>
      </c>
      <c r="E28" s="62">
        <f>E29</f>
        <v>728</v>
      </c>
      <c r="F28" s="62">
        <f>SUM(F29)</f>
        <v>728</v>
      </c>
      <c r="G28" s="62">
        <f>SUM(G29)</f>
        <v>728</v>
      </c>
      <c r="H28" s="52">
        <f t="shared" si="0"/>
        <v>100</v>
      </c>
    </row>
    <row r="29" spans="1:8" ht="28.5">
      <c r="A29" s="127"/>
      <c r="B29" s="130"/>
      <c r="C29" s="53" t="s">
        <v>181</v>
      </c>
      <c r="D29" s="54" t="s">
        <v>182</v>
      </c>
      <c r="E29" s="62">
        <v>728</v>
      </c>
      <c r="F29" s="62">
        <v>728</v>
      </c>
      <c r="G29" s="62">
        <v>728</v>
      </c>
      <c r="H29" s="52">
        <f t="shared" si="0"/>
        <v>100</v>
      </c>
    </row>
    <row r="30" spans="1:8" ht="15" customHeight="1">
      <c r="A30" s="127"/>
      <c r="B30" s="130" t="s">
        <v>154</v>
      </c>
      <c r="C30" s="61"/>
      <c r="D30" s="26" t="s">
        <v>155</v>
      </c>
      <c r="E30" s="62"/>
      <c r="F30" s="62">
        <f>SUM(F31:F33)</f>
        <v>2519</v>
      </c>
      <c r="G30" s="62">
        <f>SUM(G31:G33)</f>
        <v>2519</v>
      </c>
      <c r="H30" s="52">
        <f t="shared" si="0"/>
        <v>100</v>
      </c>
    </row>
    <row r="31" spans="1:8" ht="30" customHeight="1">
      <c r="A31" s="127"/>
      <c r="B31" s="130"/>
      <c r="C31" s="53" t="s">
        <v>187</v>
      </c>
      <c r="D31" s="54" t="s">
        <v>188</v>
      </c>
      <c r="E31" s="55"/>
      <c r="F31" s="55">
        <v>79</v>
      </c>
      <c r="G31" s="55">
        <v>79</v>
      </c>
      <c r="H31" s="52">
        <f t="shared" si="0"/>
        <v>100</v>
      </c>
    </row>
    <row r="32" spans="1:8" ht="28.5">
      <c r="A32" s="127"/>
      <c r="B32" s="130"/>
      <c r="C32" s="53" t="s">
        <v>189</v>
      </c>
      <c r="D32" s="54" t="s">
        <v>190</v>
      </c>
      <c r="E32" s="55"/>
      <c r="F32" s="55">
        <v>12</v>
      </c>
      <c r="G32" s="55">
        <v>12</v>
      </c>
      <c r="H32" s="52">
        <f t="shared" si="0"/>
        <v>100</v>
      </c>
    </row>
    <row r="33" spans="1:8" ht="28.5">
      <c r="A33" s="127"/>
      <c r="B33" s="130"/>
      <c r="C33" s="53" t="s">
        <v>181</v>
      </c>
      <c r="D33" s="54" t="s">
        <v>182</v>
      </c>
      <c r="E33" s="55"/>
      <c r="F33" s="55">
        <v>2428</v>
      </c>
      <c r="G33" s="55">
        <v>2428</v>
      </c>
      <c r="H33" s="52">
        <f t="shared" si="0"/>
        <v>100</v>
      </c>
    </row>
    <row r="34" spans="1:8" ht="104.25" customHeight="1">
      <c r="A34" s="127"/>
      <c r="B34" s="130" t="s">
        <v>156</v>
      </c>
      <c r="C34" s="58"/>
      <c r="D34" s="63" t="s">
        <v>202</v>
      </c>
      <c r="E34" s="55"/>
      <c r="F34" s="52">
        <f>F35+F36+F37</f>
        <v>3224</v>
      </c>
      <c r="G34" s="52">
        <f>G35+G36+G37</f>
        <v>3224</v>
      </c>
      <c r="H34" s="52">
        <f t="shared" si="0"/>
        <v>100</v>
      </c>
    </row>
    <row r="35" spans="1:8" ht="42.75">
      <c r="A35" s="127"/>
      <c r="B35" s="130"/>
      <c r="C35" s="53" t="s">
        <v>187</v>
      </c>
      <c r="D35" s="54" t="s">
        <v>188</v>
      </c>
      <c r="E35" s="55"/>
      <c r="F35" s="55">
        <v>394</v>
      </c>
      <c r="G35" s="55">
        <v>394</v>
      </c>
      <c r="H35" s="52">
        <f t="shared" si="0"/>
        <v>100</v>
      </c>
    </row>
    <row r="36" spans="1:8" ht="28.5">
      <c r="A36" s="127"/>
      <c r="B36" s="130"/>
      <c r="C36" s="53" t="s">
        <v>189</v>
      </c>
      <c r="D36" s="54" t="s">
        <v>190</v>
      </c>
      <c r="E36" s="55"/>
      <c r="F36" s="55">
        <v>61</v>
      </c>
      <c r="G36" s="55">
        <v>61</v>
      </c>
      <c r="H36" s="52">
        <f t="shared" si="0"/>
        <v>100</v>
      </c>
    </row>
    <row r="37" spans="1:8" ht="28.5">
      <c r="A37" s="127"/>
      <c r="B37" s="130"/>
      <c r="C37" s="53" t="s">
        <v>181</v>
      </c>
      <c r="D37" s="54" t="s">
        <v>182</v>
      </c>
      <c r="E37" s="55"/>
      <c r="F37" s="55">
        <v>2769</v>
      </c>
      <c r="G37" s="55">
        <v>2769</v>
      </c>
      <c r="H37" s="52">
        <f t="shared" si="0"/>
        <v>100</v>
      </c>
    </row>
    <row r="38" spans="1:8" ht="26.25" customHeight="1">
      <c r="A38" s="127" t="s">
        <v>160</v>
      </c>
      <c r="B38" s="59"/>
      <c r="C38" s="60"/>
      <c r="D38" s="51" t="s">
        <v>203</v>
      </c>
      <c r="E38" s="44">
        <f>E39+E44</f>
        <v>26580</v>
      </c>
      <c r="F38" s="44">
        <f>F39+F44</f>
        <v>24280</v>
      </c>
      <c r="G38" s="44">
        <f>G39+G44</f>
        <v>23347.36</v>
      </c>
      <c r="H38" s="44">
        <f t="shared" si="0"/>
        <v>96.15881383855024</v>
      </c>
    </row>
    <row r="39" spans="1:8" ht="26.25" customHeight="1">
      <c r="A39" s="127"/>
      <c r="B39" s="130" t="s">
        <v>204</v>
      </c>
      <c r="C39" s="61"/>
      <c r="D39" s="10" t="s">
        <v>205</v>
      </c>
      <c r="E39" s="62">
        <f>SUM(E40:E43)</f>
        <v>15080</v>
      </c>
      <c r="F39" s="62">
        <f>SUM(F40:F43)</f>
        <v>11780</v>
      </c>
      <c r="G39" s="62">
        <f>SUM(G40:G43)</f>
        <v>11316.859999999999</v>
      </c>
      <c r="H39" s="52">
        <f t="shared" si="0"/>
        <v>96.06842105263156</v>
      </c>
    </row>
    <row r="40" spans="1:8" ht="28.5" customHeight="1">
      <c r="A40" s="127"/>
      <c r="B40" s="130"/>
      <c r="C40" s="53" t="s">
        <v>185</v>
      </c>
      <c r="D40" s="54" t="s">
        <v>186</v>
      </c>
      <c r="E40" s="55">
        <v>11600</v>
      </c>
      <c r="F40" s="55">
        <v>8790</v>
      </c>
      <c r="G40" s="55">
        <v>8787.55</v>
      </c>
      <c r="H40" s="52">
        <f t="shared" si="0"/>
        <v>99.9721274175199</v>
      </c>
    </row>
    <row r="41" spans="1:8" ht="28.5">
      <c r="A41" s="127"/>
      <c r="B41" s="130"/>
      <c r="C41" s="53" t="s">
        <v>193</v>
      </c>
      <c r="D41" s="54" t="s">
        <v>194</v>
      </c>
      <c r="E41" s="55">
        <v>1020</v>
      </c>
      <c r="F41" s="55">
        <v>830</v>
      </c>
      <c r="G41" s="55">
        <v>830</v>
      </c>
      <c r="H41" s="52">
        <f t="shared" si="0"/>
        <v>100</v>
      </c>
    </row>
    <row r="42" spans="1:8" ht="28.5" customHeight="1">
      <c r="A42" s="127"/>
      <c r="B42" s="130"/>
      <c r="C42" s="53" t="s">
        <v>187</v>
      </c>
      <c r="D42" s="54" t="s">
        <v>188</v>
      </c>
      <c r="E42" s="55">
        <v>2100</v>
      </c>
      <c r="F42" s="55">
        <v>1800</v>
      </c>
      <c r="G42" s="55">
        <v>1469.43</v>
      </c>
      <c r="H42" s="52">
        <f t="shared" si="0"/>
        <v>81.635</v>
      </c>
    </row>
    <row r="43" spans="1:8" ht="28.5">
      <c r="A43" s="127"/>
      <c r="B43" s="130"/>
      <c r="C43" s="53" t="s">
        <v>189</v>
      </c>
      <c r="D43" s="54" t="s">
        <v>190</v>
      </c>
      <c r="E43" s="55">
        <v>360</v>
      </c>
      <c r="F43" s="55">
        <v>360</v>
      </c>
      <c r="G43" s="55">
        <v>229.88</v>
      </c>
      <c r="H43" s="52">
        <f aca="true" t="shared" si="1" ref="H43:H74">G43/F43*100</f>
        <v>63.855555555555554</v>
      </c>
    </row>
    <row r="44" spans="1:8" ht="13.5" customHeight="1">
      <c r="A44" s="127"/>
      <c r="B44" s="130" t="s">
        <v>206</v>
      </c>
      <c r="C44" s="61"/>
      <c r="D44" s="10" t="s">
        <v>162</v>
      </c>
      <c r="E44" s="62">
        <f>SUM(E45)</f>
        <v>11500</v>
      </c>
      <c r="F44" s="62">
        <f>SUM(F45)</f>
        <v>12500</v>
      </c>
      <c r="G44" s="62">
        <f>SUM(G45)</f>
        <v>12030.5</v>
      </c>
      <c r="H44" s="52">
        <f t="shared" si="1"/>
        <v>96.244</v>
      </c>
    </row>
    <row r="45" spans="1:8" ht="28.5">
      <c r="A45" s="127"/>
      <c r="B45" s="130"/>
      <c r="C45" s="6" t="s">
        <v>181</v>
      </c>
      <c r="D45" s="54" t="s">
        <v>182</v>
      </c>
      <c r="E45" s="55">
        <v>11500</v>
      </c>
      <c r="F45" s="55">
        <v>12500</v>
      </c>
      <c r="G45" s="55">
        <v>12030.5</v>
      </c>
      <c r="H45" s="52">
        <f t="shared" si="1"/>
        <v>96.244</v>
      </c>
    </row>
    <row r="46" spans="1:8" ht="77.25" customHeight="1">
      <c r="A46" s="127" t="s">
        <v>207</v>
      </c>
      <c r="B46" s="64"/>
      <c r="C46" s="61"/>
      <c r="D46" s="51" t="s">
        <v>208</v>
      </c>
      <c r="E46" s="44">
        <f>SUM(E47)</f>
        <v>14000</v>
      </c>
      <c r="F46" s="44">
        <f>F47</f>
        <v>15595</v>
      </c>
      <c r="G46" s="44">
        <f>SUM(G47)</f>
        <v>15489.55</v>
      </c>
      <c r="H46" s="44">
        <f t="shared" si="1"/>
        <v>99.32382173773645</v>
      </c>
    </row>
    <row r="47" spans="1:8" ht="44.25" customHeight="1">
      <c r="A47" s="127"/>
      <c r="B47" s="130" t="s">
        <v>209</v>
      </c>
      <c r="C47" s="61"/>
      <c r="D47" s="65" t="s">
        <v>210</v>
      </c>
      <c r="E47" s="62">
        <f>SUM(E48)</f>
        <v>14000</v>
      </c>
      <c r="F47" s="62">
        <f>F48</f>
        <v>15595</v>
      </c>
      <c r="G47" s="62">
        <f>SUM(G48)</f>
        <v>15489.55</v>
      </c>
      <c r="H47" s="52">
        <f t="shared" si="1"/>
        <v>99.32382173773645</v>
      </c>
    </row>
    <row r="48" spans="1:8" ht="28.5">
      <c r="A48" s="127"/>
      <c r="B48" s="130"/>
      <c r="C48" s="6" t="s">
        <v>211</v>
      </c>
      <c r="D48" s="54" t="s">
        <v>212</v>
      </c>
      <c r="E48" s="55">
        <v>14000</v>
      </c>
      <c r="F48" s="55">
        <v>15595</v>
      </c>
      <c r="G48" s="55">
        <v>15489.55</v>
      </c>
      <c r="H48" s="52">
        <f t="shared" si="1"/>
        <v>99.32382173773645</v>
      </c>
    </row>
    <row r="49" spans="1:8" ht="16.5" customHeight="1">
      <c r="A49" s="127" t="s">
        <v>213</v>
      </c>
      <c r="B49" s="64"/>
      <c r="C49" s="61"/>
      <c r="D49" s="51" t="s">
        <v>214</v>
      </c>
      <c r="E49" s="44">
        <f>E50+E56+E62+E67+E72</f>
        <v>2519283</v>
      </c>
      <c r="F49" s="44">
        <f>F50+F56+F62+F67+F72</f>
        <v>2280394</v>
      </c>
      <c r="G49" s="44">
        <f>G50+G56+G62+G67+G72</f>
        <v>2260724.31</v>
      </c>
      <c r="H49" s="44">
        <f t="shared" si="1"/>
        <v>99.13744335408707</v>
      </c>
    </row>
    <row r="50" spans="1:8" ht="14.25" customHeight="1">
      <c r="A50" s="127"/>
      <c r="B50" s="130" t="s">
        <v>215</v>
      </c>
      <c r="C50" s="61"/>
      <c r="D50" s="10" t="s">
        <v>216</v>
      </c>
      <c r="E50" s="62">
        <f>SUM(E51:E54)</f>
        <v>1371919</v>
      </c>
      <c r="F50" s="62">
        <f>SUM(F51:F55)</f>
        <v>1205407</v>
      </c>
      <c r="G50" s="62">
        <f>SUM(G51:G55)</f>
        <v>1192707.2500000002</v>
      </c>
      <c r="H50" s="52">
        <f t="shared" si="1"/>
        <v>98.94643468969404</v>
      </c>
    </row>
    <row r="51" spans="1:8" ht="28.5">
      <c r="A51" s="127"/>
      <c r="B51" s="130"/>
      <c r="C51" s="53" t="s">
        <v>185</v>
      </c>
      <c r="D51" s="54" t="s">
        <v>186</v>
      </c>
      <c r="E51" s="55">
        <v>1084152</v>
      </c>
      <c r="F51" s="55">
        <v>969690</v>
      </c>
      <c r="G51" s="55">
        <v>962048.78</v>
      </c>
      <c r="H51" s="52">
        <f t="shared" si="1"/>
        <v>99.21199352370346</v>
      </c>
    </row>
    <row r="52" spans="1:8" ht="28.5">
      <c r="A52" s="127"/>
      <c r="B52" s="130"/>
      <c r="C52" s="53" t="s">
        <v>193</v>
      </c>
      <c r="D52" s="54" t="s">
        <v>194</v>
      </c>
      <c r="E52" s="55">
        <v>76313</v>
      </c>
      <c r="F52" s="55">
        <v>71432</v>
      </c>
      <c r="G52" s="55">
        <v>71431.42</v>
      </c>
      <c r="H52" s="52">
        <f t="shared" si="1"/>
        <v>99.99918803897413</v>
      </c>
    </row>
    <row r="53" spans="1:8" ht="28.5" customHeight="1">
      <c r="A53" s="127"/>
      <c r="B53" s="130"/>
      <c r="C53" s="53" t="s">
        <v>187</v>
      </c>
      <c r="D53" s="54" t="s">
        <v>188</v>
      </c>
      <c r="E53" s="55">
        <v>182234</v>
      </c>
      <c r="F53" s="55">
        <v>140000</v>
      </c>
      <c r="G53" s="55">
        <v>135659.44</v>
      </c>
      <c r="H53" s="52">
        <f t="shared" si="1"/>
        <v>96.89959999999999</v>
      </c>
    </row>
    <row r="54" spans="1:8" ht="28.5">
      <c r="A54" s="127"/>
      <c r="B54" s="130"/>
      <c r="C54" s="53" t="s">
        <v>189</v>
      </c>
      <c r="D54" s="54" t="s">
        <v>190</v>
      </c>
      <c r="E54" s="55">
        <v>29220</v>
      </c>
      <c r="F54" s="55">
        <v>23000</v>
      </c>
      <c r="G54" s="55">
        <v>22304.01</v>
      </c>
      <c r="H54" s="52">
        <f t="shared" si="1"/>
        <v>96.97395652173913</v>
      </c>
    </row>
    <row r="55" spans="1:8" ht="42.75">
      <c r="A55" s="127"/>
      <c r="B55" s="130"/>
      <c r="C55" s="53" t="s">
        <v>217</v>
      </c>
      <c r="D55" s="54" t="s">
        <v>218</v>
      </c>
      <c r="E55" s="55"/>
      <c r="F55" s="55">
        <v>1285</v>
      </c>
      <c r="G55" s="55">
        <v>1263.6</v>
      </c>
      <c r="H55" s="52">
        <f t="shared" si="1"/>
        <v>98.33463035019454</v>
      </c>
    </row>
    <row r="56" spans="1:8" ht="14.25" customHeight="1">
      <c r="A56" s="127"/>
      <c r="B56" s="130" t="s">
        <v>219</v>
      </c>
      <c r="C56" s="61"/>
      <c r="D56" s="10" t="s">
        <v>220</v>
      </c>
      <c r="E56" s="62">
        <f>SUM(E57:E61)</f>
        <v>390224</v>
      </c>
      <c r="F56" s="62">
        <f>SUM(F57:F61)</f>
        <v>371369</v>
      </c>
      <c r="G56" s="62">
        <f>SUM(G57:G61)</f>
        <v>370308.82</v>
      </c>
      <c r="H56" s="52">
        <f t="shared" si="1"/>
        <v>99.71452113665923</v>
      </c>
    </row>
    <row r="57" spans="1:8" ht="28.5">
      <c r="A57" s="127"/>
      <c r="B57" s="130"/>
      <c r="C57" s="53" t="s">
        <v>185</v>
      </c>
      <c r="D57" s="54" t="s">
        <v>186</v>
      </c>
      <c r="E57" s="55">
        <v>305570</v>
      </c>
      <c r="F57" s="55">
        <v>293070</v>
      </c>
      <c r="G57" s="55">
        <v>292926.34</v>
      </c>
      <c r="H57" s="52">
        <f t="shared" si="1"/>
        <v>99.9509809943017</v>
      </c>
    </row>
    <row r="58" spans="1:8" ht="28.5">
      <c r="A58" s="127"/>
      <c r="B58" s="130"/>
      <c r="C58" s="53" t="s">
        <v>193</v>
      </c>
      <c r="D58" s="54" t="s">
        <v>194</v>
      </c>
      <c r="E58" s="55">
        <v>23290</v>
      </c>
      <c r="F58" s="55">
        <v>21235</v>
      </c>
      <c r="G58" s="55">
        <v>21234.29</v>
      </c>
      <c r="H58" s="52">
        <f t="shared" si="1"/>
        <v>99.99665646338592</v>
      </c>
    </row>
    <row r="59" spans="1:8" ht="28.5" customHeight="1">
      <c r="A59" s="127"/>
      <c r="B59" s="130"/>
      <c r="C59" s="53" t="s">
        <v>187</v>
      </c>
      <c r="D59" s="54" t="s">
        <v>188</v>
      </c>
      <c r="E59" s="55">
        <v>52913</v>
      </c>
      <c r="F59" s="55">
        <v>49913</v>
      </c>
      <c r="G59" s="55">
        <v>49071.88</v>
      </c>
      <c r="H59" s="52">
        <f t="shared" si="1"/>
        <v>98.31482780037264</v>
      </c>
    </row>
    <row r="60" spans="1:8" ht="28.5">
      <c r="A60" s="127"/>
      <c r="B60" s="130"/>
      <c r="C60" s="53" t="s">
        <v>189</v>
      </c>
      <c r="D60" s="54" t="s">
        <v>190</v>
      </c>
      <c r="E60" s="55">
        <v>8451</v>
      </c>
      <c r="F60" s="55">
        <v>7051</v>
      </c>
      <c r="G60" s="55">
        <v>6976.31</v>
      </c>
      <c r="H60" s="52">
        <f t="shared" si="1"/>
        <v>98.94071762870516</v>
      </c>
    </row>
    <row r="61" spans="1:8" ht="28.5">
      <c r="A61" s="127"/>
      <c r="B61" s="130"/>
      <c r="C61" s="53" t="s">
        <v>181</v>
      </c>
      <c r="D61" s="54" t="s">
        <v>182</v>
      </c>
      <c r="E61" s="55"/>
      <c r="F61" s="55">
        <v>100</v>
      </c>
      <c r="G61" s="55">
        <v>100</v>
      </c>
      <c r="H61" s="52">
        <f t="shared" si="1"/>
        <v>100</v>
      </c>
    </row>
    <row r="62" spans="1:8" ht="14.25" customHeight="1">
      <c r="A62" s="127"/>
      <c r="B62" s="130" t="s">
        <v>221</v>
      </c>
      <c r="C62" s="61"/>
      <c r="D62" s="10" t="s">
        <v>222</v>
      </c>
      <c r="E62" s="62">
        <f>SUM(E63:E66)</f>
        <v>520038</v>
      </c>
      <c r="F62" s="62">
        <f>SUM(F63:F66)</f>
        <v>470546</v>
      </c>
      <c r="G62" s="62">
        <f>SUM(G63:G66)</f>
        <v>464851.44</v>
      </c>
      <c r="H62" s="52">
        <f t="shared" si="1"/>
        <v>98.78979738431525</v>
      </c>
    </row>
    <row r="63" spans="1:8" ht="28.5">
      <c r="A63" s="127"/>
      <c r="B63" s="130"/>
      <c r="C63" s="53" t="s">
        <v>185</v>
      </c>
      <c r="D63" s="54" t="s">
        <v>186</v>
      </c>
      <c r="E63" s="55">
        <v>405537</v>
      </c>
      <c r="F63" s="55">
        <v>365000</v>
      </c>
      <c r="G63" s="55">
        <v>361438.82</v>
      </c>
      <c r="H63" s="52">
        <f t="shared" si="1"/>
        <v>99.02433424657534</v>
      </c>
    </row>
    <row r="64" spans="1:8" ht="28.5">
      <c r="A64" s="127"/>
      <c r="B64" s="130"/>
      <c r="C64" s="53" t="s">
        <v>193</v>
      </c>
      <c r="D64" s="54" t="s">
        <v>194</v>
      </c>
      <c r="E64" s="55">
        <v>30439</v>
      </c>
      <c r="F64" s="55">
        <v>28917</v>
      </c>
      <c r="G64" s="55">
        <v>28916.47</v>
      </c>
      <c r="H64" s="52">
        <f t="shared" si="1"/>
        <v>99.99816716810182</v>
      </c>
    </row>
    <row r="65" spans="1:8" ht="28.5" customHeight="1">
      <c r="A65" s="127"/>
      <c r="B65" s="130"/>
      <c r="C65" s="53" t="s">
        <v>187</v>
      </c>
      <c r="D65" s="54" t="s">
        <v>188</v>
      </c>
      <c r="E65" s="55">
        <v>72446</v>
      </c>
      <c r="F65" s="55">
        <v>67713</v>
      </c>
      <c r="G65" s="55">
        <v>65876.68</v>
      </c>
      <c r="H65" s="52">
        <f t="shared" si="1"/>
        <v>97.28808352901214</v>
      </c>
    </row>
    <row r="66" spans="1:8" ht="28.5">
      <c r="A66" s="127"/>
      <c r="B66" s="130"/>
      <c r="C66" s="53" t="s">
        <v>189</v>
      </c>
      <c r="D66" s="54" t="s">
        <v>190</v>
      </c>
      <c r="E66" s="55">
        <v>11616</v>
      </c>
      <c r="F66" s="55">
        <v>8916</v>
      </c>
      <c r="G66" s="55">
        <v>8619.47</v>
      </c>
      <c r="H66" s="52">
        <f t="shared" si="1"/>
        <v>96.67418124719605</v>
      </c>
    </row>
    <row r="67" spans="1:8" ht="39" customHeight="1">
      <c r="A67" s="127"/>
      <c r="B67" s="130" t="s">
        <v>223</v>
      </c>
      <c r="C67" s="61"/>
      <c r="D67" s="10" t="s">
        <v>224</v>
      </c>
      <c r="E67" s="62">
        <f>SUM(E68:E71)</f>
        <v>146039</v>
      </c>
      <c r="F67" s="62">
        <f>SUM(F68:F71)</f>
        <v>145243</v>
      </c>
      <c r="G67" s="62">
        <f>SUM(G68:G71)</f>
        <v>145034.59</v>
      </c>
      <c r="H67" s="52">
        <f t="shared" si="1"/>
        <v>99.85650943591085</v>
      </c>
    </row>
    <row r="68" spans="1:8" ht="28.5">
      <c r="A68" s="127"/>
      <c r="B68" s="130"/>
      <c r="C68" s="53" t="s">
        <v>185</v>
      </c>
      <c r="D68" s="54" t="s">
        <v>186</v>
      </c>
      <c r="E68" s="55">
        <v>117945</v>
      </c>
      <c r="F68" s="55">
        <v>116000</v>
      </c>
      <c r="G68" s="55">
        <v>115859.18</v>
      </c>
      <c r="H68" s="52">
        <f t="shared" si="1"/>
        <v>99.87860344827585</v>
      </c>
    </row>
    <row r="69" spans="1:8" ht="28.5">
      <c r="A69" s="127"/>
      <c r="B69" s="130"/>
      <c r="C69" s="53" t="s">
        <v>193</v>
      </c>
      <c r="D69" s="54" t="s">
        <v>194</v>
      </c>
      <c r="E69" s="55">
        <v>9197</v>
      </c>
      <c r="F69" s="55">
        <v>9043</v>
      </c>
      <c r="G69" s="55">
        <v>9042.23</v>
      </c>
      <c r="H69" s="52">
        <f t="shared" si="1"/>
        <v>99.99148512661726</v>
      </c>
    </row>
    <row r="70" spans="1:8" ht="28.5" customHeight="1">
      <c r="A70" s="127"/>
      <c r="B70" s="130"/>
      <c r="C70" s="53" t="s">
        <v>187</v>
      </c>
      <c r="D70" s="54" t="s">
        <v>188</v>
      </c>
      <c r="E70" s="55">
        <v>15417</v>
      </c>
      <c r="F70" s="55">
        <v>17600</v>
      </c>
      <c r="G70" s="55">
        <v>17588.89</v>
      </c>
      <c r="H70" s="52">
        <f t="shared" si="1"/>
        <v>99.93687499999999</v>
      </c>
    </row>
    <row r="71" spans="1:8" ht="28.5">
      <c r="A71" s="127"/>
      <c r="B71" s="130"/>
      <c r="C71" s="53" t="s">
        <v>189</v>
      </c>
      <c r="D71" s="54" t="s">
        <v>190</v>
      </c>
      <c r="E71" s="55">
        <v>3480</v>
      </c>
      <c r="F71" s="55">
        <v>2600</v>
      </c>
      <c r="G71" s="55">
        <v>2544.29</v>
      </c>
      <c r="H71" s="52">
        <f t="shared" si="1"/>
        <v>97.8573076923077</v>
      </c>
    </row>
    <row r="72" spans="1:8" ht="13.5" customHeight="1">
      <c r="A72" s="127"/>
      <c r="B72" s="130" t="s">
        <v>225</v>
      </c>
      <c r="C72" s="61"/>
      <c r="D72" s="10" t="s">
        <v>226</v>
      </c>
      <c r="E72" s="62">
        <f>SUM(E73:E76)</f>
        <v>91063</v>
      </c>
      <c r="F72" s="62">
        <f>SUM(F73:F76)</f>
        <v>87829</v>
      </c>
      <c r="G72" s="62">
        <f>SUM(G73:G76)</f>
        <v>87822.20999999999</v>
      </c>
      <c r="H72" s="52">
        <f t="shared" si="1"/>
        <v>99.99226906830317</v>
      </c>
    </row>
    <row r="73" spans="1:8" ht="28.5">
      <c r="A73" s="127"/>
      <c r="B73" s="130"/>
      <c r="C73" s="53" t="s">
        <v>185</v>
      </c>
      <c r="D73" s="54" t="s">
        <v>186</v>
      </c>
      <c r="E73" s="55">
        <v>71810</v>
      </c>
      <c r="F73" s="55">
        <v>69302</v>
      </c>
      <c r="G73" s="55">
        <v>69301.54</v>
      </c>
      <c r="H73" s="52">
        <f t="shared" si="1"/>
        <v>99.99933623849239</v>
      </c>
    </row>
    <row r="74" spans="1:8" ht="28.5">
      <c r="A74" s="127"/>
      <c r="B74" s="130"/>
      <c r="C74" s="53" t="s">
        <v>193</v>
      </c>
      <c r="D74" s="54" t="s">
        <v>194</v>
      </c>
      <c r="E74" s="55">
        <v>5539</v>
      </c>
      <c r="F74" s="55">
        <v>5512</v>
      </c>
      <c r="G74" s="55">
        <v>5511.36</v>
      </c>
      <c r="H74" s="52">
        <f t="shared" si="1"/>
        <v>99.98838896952104</v>
      </c>
    </row>
    <row r="75" spans="1:8" ht="28.5" customHeight="1">
      <c r="A75" s="127"/>
      <c r="B75" s="130"/>
      <c r="C75" s="53" t="s">
        <v>187</v>
      </c>
      <c r="D75" s="54" t="s">
        <v>188</v>
      </c>
      <c r="E75" s="55">
        <v>11819</v>
      </c>
      <c r="F75" s="55">
        <v>11265</v>
      </c>
      <c r="G75" s="55">
        <v>11261.06</v>
      </c>
      <c r="H75" s="52">
        <f>G75/F75*100</f>
        <v>99.96502441189524</v>
      </c>
    </row>
    <row r="76" spans="1:8" ht="28.5">
      <c r="A76" s="127"/>
      <c r="B76" s="130"/>
      <c r="C76" s="53" t="s">
        <v>189</v>
      </c>
      <c r="D76" s="54" t="s">
        <v>190</v>
      </c>
      <c r="E76" s="55">
        <v>1895</v>
      </c>
      <c r="F76" s="55">
        <v>1750</v>
      </c>
      <c r="G76" s="55">
        <v>1748.25</v>
      </c>
      <c r="H76" s="52">
        <f>G76/F76*100</f>
        <v>99.9</v>
      </c>
    </row>
    <row r="77" spans="1:8" ht="15" customHeight="1">
      <c r="A77" s="127" t="s">
        <v>227</v>
      </c>
      <c r="B77" s="64"/>
      <c r="C77" s="61"/>
      <c r="D77" s="51" t="s">
        <v>228</v>
      </c>
      <c r="E77" s="44">
        <f>E78</f>
        <v>2000</v>
      </c>
      <c r="F77" s="44"/>
      <c r="G77" s="44"/>
      <c r="H77" s="44"/>
    </row>
    <row r="78" spans="1:8" ht="26.25" customHeight="1">
      <c r="A78" s="127"/>
      <c r="B78" s="130" t="s">
        <v>229</v>
      </c>
      <c r="C78" s="61"/>
      <c r="D78" s="10" t="s">
        <v>230</v>
      </c>
      <c r="E78" s="62">
        <f>E79</f>
        <v>2000</v>
      </c>
      <c r="F78" s="62"/>
      <c r="G78" s="62"/>
      <c r="H78" s="44"/>
    </row>
    <row r="79" spans="1:8" ht="28.5">
      <c r="A79" s="127"/>
      <c r="B79" s="130"/>
      <c r="C79" s="53" t="s">
        <v>181</v>
      </c>
      <c r="D79" s="54" t="s">
        <v>182</v>
      </c>
      <c r="E79" s="55">
        <v>2000</v>
      </c>
      <c r="F79" s="55"/>
      <c r="G79" s="55"/>
      <c r="H79" s="44"/>
    </row>
    <row r="80" spans="1:8" ht="33.75" customHeight="1">
      <c r="A80" s="127" t="s">
        <v>163</v>
      </c>
      <c r="B80" s="64"/>
      <c r="C80" s="61"/>
      <c r="D80" s="51" t="s">
        <v>231</v>
      </c>
      <c r="E80" s="44">
        <f>E81+E86+E88+E100+E90</f>
        <v>272950</v>
      </c>
      <c r="F80" s="44">
        <f>F81+F86+F88+F100+F90</f>
        <v>268952</v>
      </c>
      <c r="G80" s="44">
        <f>G81+G86+G88+G100+G90</f>
        <v>265424.44</v>
      </c>
      <c r="H80" s="44">
        <f aca="true" t="shared" si="2" ref="H80:H87">G80/F80*100</f>
        <v>98.68840536601327</v>
      </c>
    </row>
    <row r="81" spans="1:8" ht="90" customHeight="1">
      <c r="A81" s="127"/>
      <c r="B81" s="130" t="s">
        <v>164</v>
      </c>
      <c r="C81" s="61"/>
      <c r="D81" s="10" t="s">
        <v>232</v>
      </c>
      <c r="E81" s="62">
        <f>SUM(E82:E85)</f>
        <v>28450</v>
      </c>
      <c r="F81" s="62">
        <f>SUM(F82:F85)</f>
        <v>25305</v>
      </c>
      <c r="G81" s="62">
        <f>SUM(G82:G85)</f>
        <v>25305</v>
      </c>
      <c r="H81" s="52">
        <f t="shared" si="2"/>
        <v>100</v>
      </c>
    </row>
    <row r="82" spans="1:8" ht="28.5">
      <c r="A82" s="127"/>
      <c r="B82" s="130"/>
      <c r="C82" s="53" t="s">
        <v>185</v>
      </c>
      <c r="D82" s="54" t="s">
        <v>186</v>
      </c>
      <c r="E82" s="66">
        <v>22000</v>
      </c>
      <c r="F82" s="66">
        <v>20514</v>
      </c>
      <c r="G82" s="66">
        <v>20514</v>
      </c>
      <c r="H82" s="52">
        <f t="shared" si="2"/>
        <v>100</v>
      </c>
    </row>
    <row r="83" spans="1:8" ht="28.5">
      <c r="A83" s="127"/>
      <c r="B83" s="130"/>
      <c r="C83" s="53" t="s">
        <v>193</v>
      </c>
      <c r="D83" s="54" t="s">
        <v>194</v>
      </c>
      <c r="E83" s="66">
        <v>2000</v>
      </c>
      <c r="F83" s="66">
        <v>881</v>
      </c>
      <c r="G83" s="66">
        <v>881</v>
      </c>
      <c r="H83" s="52">
        <f t="shared" si="2"/>
        <v>100</v>
      </c>
    </row>
    <row r="84" spans="1:8" ht="28.5" customHeight="1">
      <c r="A84" s="127"/>
      <c r="B84" s="130"/>
      <c r="C84" s="53" t="s">
        <v>187</v>
      </c>
      <c r="D84" s="54" t="s">
        <v>188</v>
      </c>
      <c r="E84" s="66">
        <v>3850</v>
      </c>
      <c r="F84" s="66">
        <v>3413</v>
      </c>
      <c r="G84" s="66">
        <v>3413</v>
      </c>
      <c r="H84" s="52">
        <f t="shared" si="2"/>
        <v>100</v>
      </c>
    </row>
    <row r="85" spans="1:8" ht="28.5">
      <c r="A85" s="127"/>
      <c r="B85" s="130"/>
      <c r="C85" s="53" t="s">
        <v>189</v>
      </c>
      <c r="D85" s="54" t="s">
        <v>190</v>
      </c>
      <c r="E85" s="66">
        <v>600</v>
      </c>
      <c r="F85" s="66">
        <v>497</v>
      </c>
      <c r="G85" s="66">
        <v>497</v>
      </c>
      <c r="H85" s="52">
        <f t="shared" si="2"/>
        <v>100</v>
      </c>
    </row>
    <row r="86" spans="1:8" ht="72" customHeight="1">
      <c r="A86" s="127"/>
      <c r="B86" s="131">
        <v>85213</v>
      </c>
      <c r="C86" s="67"/>
      <c r="D86" s="10" t="s">
        <v>233</v>
      </c>
      <c r="E86" s="11">
        <f>E87</f>
        <v>9700</v>
      </c>
      <c r="F86" s="11">
        <f>F87</f>
        <v>9447</v>
      </c>
      <c r="G86" s="11">
        <f>SUM(G87)</f>
        <v>9294.76</v>
      </c>
      <c r="H86" s="52">
        <f t="shared" si="2"/>
        <v>98.38848311633322</v>
      </c>
    </row>
    <row r="87" spans="1:8" ht="28.5" customHeight="1">
      <c r="A87" s="127"/>
      <c r="B87" s="131"/>
      <c r="C87" s="53" t="s">
        <v>217</v>
      </c>
      <c r="D87" s="54" t="s">
        <v>218</v>
      </c>
      <c r="E87" s="66">
        <v>9700</v>
      </c>
      <c r="F87" s="66">
        <v>9447</v>
      </c>
      <c r="G87" s="66">
        <v>9294.76</v>
      </c>
      <c r="H87" s="52">
        <f t="shared" si="2"/>
        <v>98.38848311633322</v>
      </c>
    </row>
    <row r="88" spans="1:8" ht="72" customHeight="1">
      <c r="A88" s="127"/>
      <c r="B88" s="131">
        <v>85214</v>
      </c>
      <c r="C88" s="58"/>
      <c r="D88" s="26" t="s">
        <v>169</v>
      </c>
      <c r="E88" s="21">
        <v>2000</v>
      </c>
      <c r="F88" s="66"/>
      <c r="G88" s="66"/>
      <c r="H88" s="52"/>
    </row>
    <row r="89" spans="1:8" ht="28.5" customHeight="1">
      <c r="A89" s="127"/>
      <c r="B89" s="131"/>
      <c r="C89" s="53" t="s">
        <v>181</v>
      </c>
      <c r="D89" s="54" t="s">
        <v>182</v>
      </c>
      <c r="E89" s="66">
        <v>2000</v>
      </c>
      <c r="F89" s="66"/>
      <c r="G89" s="66"/>
      <c r="H89" s="52"/>
    </row>
    <row r="90" spans="1:8" ht="28.5">
      <c r="A90" s="127"/>
      <c r="B90" s="132">
        <v>85219</v>
      </c>
      <c r="C90" s="69"/>
      <c r="D90" s="10" t="s">
        <v>116</v>
      </c>
      <c r="E90" s="62">
        <f>SUM(E91:E99)</f>
        <v>230300</v>
      </c>
      <c r="F90" s="62">
        <f>SUM(F91:F99)</f>
        <v>234200</v>
      </c>
      <c r="G90" s="62">
        <f>SUM(G91:G99)</f>
        <v>230824.68</v>
      </c>
      <c r="H90" s="52">
        <f aca="true" t="shared" si="3" ref="H90:H99">G90/F90*100</f>
        <v>98.55878736122972</v>
      </c>
    </row>
    <row r="91" spans="1:8" ht="28.5">
      <c r="A91" s="127"/>
      <c r="B91" s="132"/>
      <c r="C91" s="53" t="s">
        <v>185</v>
      </c>
      <c r="D91" s="54" t="s">
        <v>186</v>
      </c>
      <c r="E91" s="55">
        <v>174000</v>
      </c>
      <c r="F91" s="55">
        <v>157200</v>
      </c>
      <c r="G91" s="55">
        <v>157200</v>
      </c>
      <c r="H91" s="52">
        <f t="shared" si="3"/>
        <v>100</v>
      </c>
    </row>
    <row r="92" spans="1:8" ht="28.5">
      <c r="A92" s="127"/>
      <c r="B92" s="132"/>
      <c r="C92" s="53" t="s">
        <v>234</v>
      </c>
      <c r="D92" s="54" t="s">
        <v>186</v>
      </c>
      <c r="E92" s="55"/>
      <c r="F92" s="55">
        <v>26782</v>
      </c>
      <c r="G92" s="55">
        <v>26782</v>
      </c>
      <c r="H92" s="52">
        <f t="shared" si="3"/>
        <v>100</v>
      </c>
    </row>
    <row r="93" spans="1:8" ht="28.5">
      <c r="A93" s="127"/>
      <c r="B93" s="132"/>
      <c r="C93" s="53" t="s">
        <v>235</v>
      </c>
      <c r="D93" s="54" t="s">
        <v>186</v>
      </c>
      <c r="E93" s="55"/>
      <c r="F93" s="55">
        <v>1418</v>
      </c>
      <c r="G93" s="55">
        <v>1418</v>
      </c>
      <c r="H93" s="52">
        <f t="shared" si="3"/>
        <v>100</v>
      </c>
    </row>
    <row r="94" spans="1:8" ht="28.5">
      <c r="A94" s="127"/>
      <c r="B94" s="132"/>
      <c r="C94" s="53" t="s">
        <v>193</v>
      </c>
      <c r="D94" s="54" t="s">
        <v>194</v>
      </c>
      <c r="E94" s="55">
        <v>12000</v>
      </c>
      <c r="F94" s="55">
        <v>7300</v>
      </c>
      <c r="G94" s="55">
        <v>7289.26</v>
      </c>
      <c r="H94" s="52">
        <f t="shared" si="3"/>
        <v>99.85287671232878</v>
      </c>
    </row>
    <row r="95" spans="1:8" ht="28.5" customHeight="1">
      <c r="A95" s="127"/>
      <c r="B95" s="132"/>
      <c r="C95" s="53" t="s">
        <v>187</v>
      </c>
      <c r="D95" s="54" t="s">
        <v>188</v>
      </c>
      <c r="E95" s="55">
        <v>31000</v>
      </c>
      <c r="F95" s="55">
        <v>28600</v>
      </c>
      <c r="G95" s="55">
        <v>26045.24</v>
      </c>
      <c r="H95" s="52">
        <f t="shared" si="3"/>
        <v>91.06727272727272</v>
      </c>
    </row>
    <row r="96" spans="1:8" ht="28.5">
      <c r="A96" s="127"/>
      <c r="B96" s="132"/>
      <c r="C96" s="53" t="s">
        <v>189</v>
      </c>
      <c r="D96" s="54" t="s">
        <v>190</v>
      </c>
      <c r="E96" s="55">
        <v>4800</v>
      </c>
      <c r="F96" s="55">
        <v>4800</v>
      </c>
      <c r="G96" s="55">
        <v>3990.18</v>
      </c>
      <c r="H96" s="52">
        <f t="shared" si="3"/>
        <v>83.12875</v>
      </c>
    </row>
    <row r="97" spans="1:8" ht="28.5">
      <c r="A97" s="127"/>
      <c r="B97" s="132"/>
      <c r="C97" s="53" t="s">
        <v>181</v>
      </c>
      <c r="D97" s="54" t="s">
        <v>182</v>
      </c>
      <c r="E97" s="55">
        <v>8500</v>
      </c>
      <c r="F97" s="55">
        <v>3900</v>
      </c>
      <c r="G97" s="55">
        <v>3900</v>
      </c>
      <c r="H97" s="52">
        <f t="shared" si="3"/>
        <v>100</v>
      </c>
    </row>
    <row r="98" spans="1:8" ht="28.5">
      <c r="A98" s="127"/>
      <c r="B98" s="132"/>
      <c r="C98" s="53" t="s">
        <v>236</v>
      </c>
      <c r="D98" s="54" t="s">
        <v>182</v>
      </c>
      <c r="E98" s="55"/>
      <c r="F98" s="55">
        <v>3989</v>
      </c>
      <c r="G98" s="55">
        <v>3989</v>
      </c>
      <c r="H98" s="52">
        <f t="shared" si="3"/>
        <v>100</v>
      </c>
    </row>
    <row r="99" spans="1:8" ht="28.5">
      <c r="A99" s="127"/>
      <c r="B99" s="132"/>
      <c r="C99" s="53" t="s">
        <v>237</v>
      </c>
      <c r="D99" s="54" t="s">
        <v>182</v>
      </c>
      <c r="E99" s="55"/>
      <c r="F99" s="55">
        <v>211</v>
      </c>
      <c r="G99" s="55">
        <v>211</v>
      </c>
      <c r="H99" s="52">
        <f t="shared" si="3"/>
        <v>100</v>
      </c>
    </row>
    <row r="100" spans="1:8" ht="42.75">
      <c r="A100" s="127"/>
      <c r="B100" s="132">
        <v>85228</v>
      </c>
      <c r="C100" s="69"/>
      <c r="D100" s="10" t="s">
        <v>238</v>
      </c>
      <c r="E100" s="62">
        <f>E101</f>
        <v>2500</v>
      </c>
      <c r="F100" s="62"/>
      <c r="G100" s="62"/>
      <c r="H100" s="52"/>
    </row>
    <row r="101" spans="1:8" ht="28.5">
      <c r="A101" s="127"/>
      <c r="B101" s="132"/>
      <c r="C101" s="53" t="s">
        <v>181</v>
      </c>
      <c r="D101" s="54" t="s">
        <v>182</v>
      </c>
      <c r="E101" s="55">
        <v>2500</v>
      </c>
      <c r="F101" s="55"/>
      <c r="G101" s="55"/>
      <c r="H101" s="52"/>
    </row>
    <row r="102" spans="1:8" ht="28.5" customHeight="1">
      <c r="A102" s="133">
        <v>854</v>
      </c>
      <c r="B102" s="70"/>
      <c r="C102" s="69"/>
      <c r="D102" s="51" t="s">
        <v>239</v>
      </c>
      <c r="E102" s="44">
        <f>E103</f>
        <v>150408</v>
      </c>
      <c r="F102" s="44">
        <f>F103</f>
        <v>108759</v>
      </c>
      <c r="G102" s="44">
        <f>G103</f>
        <v>106624.34000000001</v>
      </c>
      <c r="H102" s="44">
        <f aca="true" t="shared" si="4" ref="H102:H107">G102/F102*100</f>
        <v>98.03725668680295</v>
      </c>
    </row>
    <row r="103" spans="1:8" ht="15" customHeight="1">
      <c r="A103" s="133"/>
      <c r="B103" s="132">
        <v>85401</v>
      </c>
      <c r="C103" s="69"/>
      <c r="D103" s="10" t="s">
        <v>240</v>
      </c>
      <c r="E103" s="62">
        <f>SUM(E104:E107)</f>
        <v>150408</v>
      </c>
      <c r="F103" s="62">
        <f>SUM(F104:F107)</f>
        <v>108759</v>
      </c>
      <c r="G103" s="62">
        <f>SUM(G104:G107)</f>
        <v>106624.34000000001</v>
      </c>
      <c r="H103" s="52">
        <f t="shared" si="4"/>
        <v>98.03725668680295</v>
      </c>
    </row>
    <row r="104" spans="1:8" ht="28.5">
      <c r="A104" s="133"/>
      <c r="B104" s="132"/>
      <c r="C104" s="53" t="s">
        <v>185</v>
      </c>
      <c r="D104" s="54" t="s">
        <v>186</v>
      </c>
      <c r="E104" s="55">
        <v>121110</v>
      </c>
      <c r="F104" s="55">
        <v>85012</v>
      </c>
      <c r="G104" s="55">
        <v>82948.21</v>
      </c>
      <c r="H104" s="52">
        <f t="shared" si="4"/>
        <v>97.57235449113068</v>
      </c>
    </row>
    <row r="105" spans="1:8" ht="28.5">
      <c r="A105" s="133"/>
      <c r="B105" s="132"/>
      <c r="C105" s="53" t="s">
        <v>193</v>
      </c>
      <c r="D105" s="54" t="s">
        <v>194</v>
      </c>
      <c r="E105" s="55">
        <v>7140</v>
      </c>
      <c r="F105" s="55">
        <v>6669</v>
      </c>
      <c r="G105" s="55">
        <v>6668.23</v>
      </c>
      <c r="H105" s="52">
        <f t="shared" si="4"/>
        <v>99.98845404108562</v>
      </c>
    </row>
    <row r="106" spans="1:8" ht="42.75">
      <c r="A106" s="133"/>
      <c r="B106" s="132"/>
      <c r="C106" s="53" t="s">
        <v>187</v>
      </c>
      <c r="D106" s="54" t="s">
        <v>188</v>
      </c>
      <c r="E106" s="55">
        <v>19094</v>
      </c>
      <c r="F106" s="55">
        <v>14704</v>
      </c>
      <c r="G106" s="55">
        <v>14668.79</v>
      </c>
      <c r="H106" s="52">
        <f t="shared" si="4"/>
        <v>99.76054134929272</v>
      </c>
    </row>
    <row r="107" spans="1:8" ht="28.5">
      <c r="A107" s="133"/>
      <c r="B107" s="132"/>
      <c r="C107" s="53" t="s">
        <v>189</v>
      </c>
      <c r="D107" s="54" t="s">
        <v>190</v>
      </c>
      <c r="E107" s="55">
        <v>3064</v>
      </c>
      <c r="F107" s="55">
        <v>2374</v>
      </c>
      <c r="G107" s="55">
        <v>2339.11</v>
      </c>
      <c r="H107" s="52">
        <f t="shared" si="4"/>
        <v>98.53032855939344</v>
      </c>
    </row>
    <row r="108" spans="1:8" ht="36">
      <c r="A108" s="133">
        <v>900</v>
      </c>
      <c r="B108" s="70"/>
      <c r="C108" s="69"/>
      <c r="D108" s="51" t="s">
        <v>241</v>
      </c>
      <c r="E108" s="44">
        <f>E109</f>
        <v>3000</v>
      </c>
      <c r="F108" s="44"/>
      <c r="G108" s="44"/>
      <c r="H108" s="44"/>
    </row>
    <row r="109" spans="1:8" ht="28.5">
      <c r="A109" s="133"/>
      <c r="B109" s="132">
        <v>90001</v>
      </c>
      <c r="C109" s="69"/>
      <c r="D109" s="10" t="s">
        <v>242</v>
      </c>
      <c r="E109" s="62">
        <f>E110</f>
        <v>3000</v>
      </c>
      <c r="F109" s="62"/>
      <c r="G109" s="62"/>
      <c r="H109" s="44"/>
    </row>
    <row r="110" spans="1:8" ht="28.5">
      <c r="A110" s="133"/>
      <c r="B110" s="132"/>
      <c r="C110" s="71">
        <v>4170</v>
      </c>
      <c r="D110" s="54" t="s">
        <v>182</v>
      </c>
      <c r="E110" s="55">
        <v>3000</v>
      </c>
      <c r="F110" s="62"/>
      <c r="G110" s="62"/>
      <c r="H110" s="44"/>
    </row>
    <row r="111" spans="1:8" ht="36">
      <c r="A111" s="133">
        <v>921</v>
      </c>
      <c r="B111" s="70"/>
      <c r="C111" s="69"/>
      <c r="D111" s="51" t="s">
        <v>243</v>
      </c>
      <c r="E111" s="44">
        <f>E112+E114+E116</f>
        <v>10000</v>
      </c>
      <c r="F111" s="44">
        <f>F112+F114</f>
        <v>10300</v>
      </c>
      <c r="G111" s="44">
        <f>G112+G114</f>
        <v>4027</v>
      </c>
      <c r="H111" s="44">
        <f>G111/F111*100</f>
        <v>39.09708737864078</v>
      </c>
    </row>
    <row r="112" spans="1:8" ht="28.5">
      <c r="A112" s="133"/>
      <c r="B112" s="132">
        <v>92109</v>
      </c>
      <c r="C112" s="69"/>
      <c r="D112" s="10" t="s">
        <v>244</v>
      </c>
      <c r="E112" s="62">
        <f>E113</f>
        <v>6200</v>
      </c>
      <c r="F112" s="62">
        <f>SUM(F113)</f>
        <v>6200</v>
      </c>
      <c r="G112" s="62"/>
      <c r="H112" s="44"/>
    </row>
    <row r="113" spans="1:8" ht="28.5">
      <c r="A113" s="133"/>
      <c r="B113" s="132"/>
      <c r="C113" s="71">
        <v>4170</v>
      </c>
      <c r="D113" s="54" t="s">
        <v>182</v>
      </c>
      <c r="E113" s="55">
        <v>6200</v>
      </c>
      <c r="F113" s="55">
        <v>6200</v>
      </c>
      <c r="G113" s="55"/>
      <c r="H113" s="44"/>
    </row>
    <row r="114" spans="1:8" ht="14.25">
      <c r="A114" s="133"/>
      <c r="B114" s="132">
        <v>92195</v>
      </c>
      <c r="C114" s="69"/>
      <c r="D114" s="10" t="s">
        <v>245</v>
      </c>
      <c r="E114" s="62">
        <f>E115</f>
        <v>3800</v>
      </c>
      <c r="F114" s="62">
        <f>SUM(F115)</f>
        <v>4100</v>
      </c>
      <c r="G114" s="62">
        <f>SUM(G115)</f>
        <v>4027</v>
      </c>
      <c r="H114" s="52">
        <f aca="true" t="shared" si="5" ref="H114:H149">G114/F114*100</f>
        <v>98.21951219512195</v>
      </c>
    </row>
    <row r="115" spans="1:8" ht="28.5">
      <c r="A115" s="133"/>
      <c r="B115" s="132"/>
      <c r="C115" s="71">
        <v>4170</v>
      </c>
      <c r="D115" s="54" t="s">
        <v>182</v>
      </c>
      <c r="E115" s="55">
        <v>3800</v>
      </c>
      <c r="F115" s="55">
        <v>4100</v>
      </c>
      <c r="G115" s="55">
        <v>4027</v>
      </c>
      <c r="H115" s="52">
        <f t="shared" si="5"/>
        <v>98.21951219512195</v>
      </c>
    </row>
    <row r="116" spans="1:8" ht="15">
      <c r="A116" s="133">
        <v>926</v>
      </c>
      <c r="B116" s="70"/>
      <c r="C116" s="72"/>
      <c r="D116" s="51" t="s">
        <v>246</v>
      </c>
      <c r="E116" s="55"/>
      <c r="F116" s="44">
        <f>F117</f>
        <v>7900</v>
      </c>
      <c r="G116" s="44">
        <f>G117</f>
        <v>7333.48</v>
      </c>
      <c r="H116" s="44">
        <f t="shared" si="5"/>
        <v>92.82886075949367</v>
      </c>
    </row>
    <row r="117" spans="1:8" ht="14.25">
      <c r="A117" s="133"/>
      <c r="B117" s="132">
        <v>92695</v>
      </c>
      <c r="C117" s="72"/>
      <c r="D117" s="10" t="s">
        <v>245</v>
      </c>
      <c r="E117" s="55"/>
      <c r="F117" s="55">
        <f>F118</f>
        <v>7900</v>
      </c>
      <c r="G117" s="55">
        <f>G118</f>
        <v>7333.48</v>
      </c>
      <c r="H117" s="52">
        <f t="shared" si="5"/>
        <v>92.82886075949367</v>
      </c>
    </row>
    <row r="118" spans="1:8" ht="28.5">
      <c r="A118" s="133"/>
      <c r="B118" s="132"/>
      <c r="C118" s="71">
        <v>4170</v>
      </c>
      <c r="D118" s="54" t="s">
        <v>182</v>
      </c>
      <c r="E118" s="55"/>
      <c r="F118" s="55">
        <v>7900</v>
      </c>
      <c r="G118" s="55">
        <v>7333.48</v>
      </c>
      <c r="H118" s="52">
        <f t="shared" si="5"/>
        <v>92.82886075949367</v>
      </c>
    </row>
    <row r="119" spans="1:8" ht="42.75" customHeight="1">
      <c r="A119" s="68"/>
      <c r="B119" s="73" t="s">
        <v>247</v>
      </c>
      <c r="C119" s="134" t="s">
        <v>248</v>
      </c>
      <c r="D119" s="134"/>
      <c r="E119" s="48">
        <f>E120+E126+E138+E147+E151+E164+E170+E197+E213+E228+E231+E234+E305+E311+E338+E346+E361+E371</f>
        <v>2045380</v>
      </c>
      <c r="F119" s="48">
        <f>F120+F126+F138+F147+F151+F164+F170+F197+F213+F228+F231+F234+F305+F311+F338+F346+F361+F371</f>
        <v>2730063.76</v>
      </c>
      <c r="G119" s="48">
        <f>G120+G126+G138+G147+G151+G164+G170+G197+G213+G228+G231+G234+G305+G311+G338+G346+G361+G371</f>
        <v>2539444.8</v>
      </c>
      <c r="H119" s="48">
        <f t="shared" si="5"/>
        <v>93.01778358465884</v>
      </c>
    </row>
    <row r="120" spans="1:8" ht="26.25" customHeight="1">
      <c r="A120" s="127" t="s">
        <v>94</v>
      </c>
      <c r="B120" s="64"/>
      <c r="C120" s="61"/>
      <c r="D120" s="74" t="s">
        <v>249</v>
      </c>
      <c r="E120" s="44">
        <f>E121+E123</f>
        <v>2000</v>
      </c>
      <c r="F120" s="44">
        <f>F121+F123</f>
        <v>60625.759999999995</v>
      </c>
      <c r="G120" s="44">
        <f>G121+G123</f>
        <v>59472.34</v>
      </c>
      <c r="H120" s="44">
        <f t="shared" si="5"/>
        <v>98.09747539659709</v>
      </c>
    </row>
    <row r="121" spans="1:8" ht="14.25" customHeight="1">
      <c r="A121" s="127"/>
      <c r="B121" s="130" t="s">
        <v>250</v>
      </c>
      <c r="C121" s="61"/>
      <c r="D121" s="75" t="s">
        <v>251</v>
      </c>
      <c r="E121" s="62">
        <f>E122</f>
        <v>2000</v>
      </c>
      <c r="F121" s="62">
        <f>SUM(F122)</f>
        <v>2000</v>
      </c>
      <c r="G121" s="62">
        <f>SUM(G122)</f>
        <v>846.58</v>
      </c>
      <c r="H121" s="52">
        <f t="shared" si="5"/>
        <v>42.329</v>
      </c>
    </row>
    <row r="122" spans="1:8" ht="71.25">
      <c r="A122" s="127"/>
      <c r="B122" s="130"/>
      <c r="C122" s="53" t="s">
        <v>252</v>
      </c>
      <c r="D122" s="76" t="s">
        <v>253</v>
      </c>
      <c r="E122" s="55">
        <v>2000</v>
      </c>
      <c r="F122" s="55">
        <v>2000</v>
      </c>
      <c r="G122" s="55">
        <v>846.58</v>
      </c>
      <c r="H122" s="52">
        <f t="shared" si="5"/>
        <v>42.329</v>
      </c>
    </row>
    <row r="123" spans="1:8" ht="15" customHeight="1">
      <c r="A123" s="127"/>
      <c r="B123" s="130" t="s">
        <v>143</v>
      </c>
      <c r="C123" s="58"/>
      <c r="D123" s="63" t="s">
        <v>245</v>
      </c>
      <c r="E123" s="52"/>
      <c r="F123" s="52">
        <f>SUM(F124:F125)</f>
        <v>58625.759999999995</v>
      </c>
      <c r="G123" s="52">
        <f>SUM(G124:G125)</f>
        <v>58625.759999999995</v>
      </c>
      <c r="H123" s="52">
        <f t="shared" si="5"/>
        <v>100</v>
      </c>
    </row>
    <row r="124" spans="1:8" ht="15" customHeight="1">
      <c r="A124" s="127"/>
      <c r="B124" s="130"/>
      <c r="C124" s="77" t="s">
        <v>254</v>
      </c>
      <c r="D124" s="76" t="s">
        <v>255</v>
      </c>
      <c r="E124" s="55"/>
      <c r="F124" s="55">
        <v>1149.52</v>
      </c>
      <c r="G124" s="55">
        <v>1149.52</v>
      </c>
      <c r="H124" s="52">
        <f t="shared" si="5"/>
        <v>100</v>
      </c>
    </row>
    <row r="125" spans="1:8" ht="15" customHeight="1">
      <c r="A125" s="127"/>
      <c r="B125" s="130"/>
      <c r="C125" s="77" t="s">
        <v>256</v>
      </c>
      <c r="D125" s="76" t="s">
        <v>257</v>
      </c>
      <c r="E125" s="55"/>
      <c r="F125" s="55">
        <v>57476.24</v>
      </c>
      <c r="G125" s="55">
        <v>57476.24</v>
      </c>
      <c r="H125" s="52">
        <f t="shared" si="5"/>
        <v>100</v>
      </c>
    </row>
    <row r="126" spans="1:8" ht="64.5" customHeight="1">
      <c r="A126" s="127" t="s">
        <v>98</v>
      </c>
      <c r="B126" s="64"/>
      <c r="C126" s="61"/>
      <c r="D126" s="74" t="s">
        <v>178</v>
      </c>
      <c r="E126" s="44">
        <f>E127+E131</f>
        <v>113000</v>
      </c>
      <c r="F126" s="44">
        <f>F127+F131</f>
        <v>132434</v>
      </c>
      <c r="G126" s="44">
        <f>G127+G131</f>
        <v>116790.94</v>
      </c>
      <c r="H126" s="44">
        <f t="shared" si="5"/>
        <v>88.18803328450399</v>
      </c>
    </row>
    <row r="127" spans="1:8" ht="13.5" customHeight="1">
      <c r="A127" s="127"/>
      <c r="B127" s="130" t="s">
        <v>179</v>
      </c>
      <c r="C127" s="61"/>
      <c r="D127" s="75" t="s">
        <v>180</v>
      </c>
      <c r="E127" s="62">
        <f>SUM(E128:E130)</f>
        <v>36000</v>
      </c>
      <c r="F127" s="62">
        <f>SUM(F128:F130)</f>
        <v>44994</v>
      </c>
      <c r="G127" s="62">
        <f>SUM(G128:G130)</f>
        <v>34975.770000000004</v>
      </c>
      <c r="H127" s="52">
        <f t="shared" si="5"/>
        <v>77.73429790638752</v>
      </c>
    </row>
    <row r="128" spans="1:8" ht="28.5">
      <c r="A128" s="127"/>
      <c r="B128" s="130"/>
      <c r="C128" s="53" t="s">
        <v>258</v>
      </c>
      <c r="D128" s="76" t="s">
        <v>259</v>
      </c>
      <c r="E128" s="55">
        <v>21000</v>
      </c>
      <c r="F128" s="55">
        <v>41694</v>
      </c>
      <c r="G128" s="55">
        <v>32765.33</v>
      </c>
      <c r="H128" s="52">
        <f t="shared" si="5"/>
        <v>78.58524008250588</v>
      </c>
    </row>
    <row r="129" spans="1:8" ht="28.5">
      <c r="A129" s="127"/>
      <c r="B129" s="130"/>
      <c r="C129" s="53" t="s">
        <v>254</v>
      </c>
      <c r="D129" s="76" t="s">
        <v>255</v>
      </c>
      <c r="E129" s="55">
        <v>13000</v>
      </c>
      <c r="F129" s="55">
        <v>1300</v>
      </c>
      <c r="G129" s="55">
        <v>666.44</v>
      </c>
      <c r="H129" s="52">
        <f t="shared" si="5"/>
        <v>51.26461538461539</v>
      </c>
    </row>
    <row r="130" spans="1:8" ht="28.5">
      <c r="A130" s="127"/>
      <c r="B130" s="130"/>
      <c r="C130" s="53" t="s">
        <v>256</v>
      </c>
      <c r="D130" s="76" t="s">
        <v>257</v>
      </c>
      <c r="E130" s="55">
        <v>2000</v>
      </c>
      <c r="F130" s="55">
        <v>2000</v>
      </c>
      <c r="G130" s="55">
        <v>1544</v>
      </c>
      <c r="H130" s="52">
        <f t="shared" si="5"/>
        <v>77.2</v>
      </c>
    </row>
    <row r="131" spans="1:8" ht="13.5" customHeight="1">
      <c r="A131" s="127"/>
      <c r="B131" s="130" t="s">
        <v>260</v>
      </c>
      <c r="C131" s="61"/>
      <c r="D131" s="75" t="s">
        <v>261</v>
      </c>
      <c r="E131" s="62">
        <f>SUM(E132:E137)</f>
        <v>77000</v>
      </c>
      <c r="F131" s="62">
        <f>SUM(F132:F137)</f>
        <v>87440</v>
      </c>
      <c r="G131" s="62">
        <f>SUM(G132:G137)</f>
        <v>81815.17</v>
      </c>
      <c r="H131" s="52">
        <f t="shared" si="5"/>
        <v>93.56721180237876</v>
      </c>
    </row>
    <row r="132" spans="1:8" ht="28.5">
      <c r="A132" s="127"/>
      <c r="B132" s="130"/>
      <c r="C132" s="53" t="s">
        <v>258</v>
      </c>
      <c r="D132" s="76" t="s">
        <v>259</v>
      </c>
      <c r="E132" s="55">
        <v>4500</v>
      </c>
      <c r="F132" s="55">
        <v>4500</v>
      </c>
      <c r="G132" s="55">
        <v>3587.28</v>
      </c>
      <c r="H132" s="52">
        <f t="shared" si="5"/>
        <v>79.71733333333334</v>
      </c>
    </row>
    <row r="133" spans="1:8" ht="28.5">
      <c r="A133" s="127"/>
      <c r="B133" s="130"/>
      <c r="C133" s="53" t="s">
        <v>262</v>
      </c>
      <c r="D133" s="76" t="s">
        <v>263</v>
      </c>
      <c r="E133" s="55">
        <v>45000</v>
      </c>
      <c r="F133" s="55">
        <v>51230</v>
      </c>
      <c r="G133" s="55">
        <v>49417.16</v>
      </c>
      <c r="H133" s="52">
        <f t="shared" si="5"/>
        <v>96.46137029084521</v>
      </c>
    </row>
    <row r="134" spans="1:8" ht="28.5">
      <c r="A134" s="127"/>
      <c r="B134" s="130"/>
      <c r="C134" s="53" t="s">
        <v>254</v>
      </c>
      <c r="D134" s="76" t="s">
        <v>255</v>
      </c>
      <c r="E134" s="55">
        <v>2000</v>
      </c>
      <c r="F134" s="55">
        <v>3310</v>
      </c>
      <c r="G134" s="55">
        <v>541.7</v>
      </c>
      <c r="H134" s="52">
        <f t="shared" si="5"/>
        <v>16.365558912386707</v>
      </c>
    </row>
    <row r="135" spans="1:8" ht="57">
      <c r="A135" s="127"/>
      <c r="B135" s="130"/>
      <c r="C135" s="53" t="s">
        <v>264</v>
      </c>
      <c r="D135" s="76" t="s">
        <v>265</v>
      </c>
      <c r="E135" s="55">
        <v>500</v>
      </c>
      <c r="F135" s="55">
        <v>300</v>
      </c>
      <c r="G135" s="55">
        <v>217.7</v>
      </c>
      <c r="H135" s="52">
        <f t="shared" si="5"/>
        <v>72.56666666666666</v>
      </c>
    </row>
    <row r="136" spans="1:8" ht="57">
      <c r="A136" s="127"/>
      <c r="B136" s="130"/>
      <c r="C136" s="53" t="s">
        <v>266</v>
      </c>
      <c r="D136" s="76" t="s">
        <v>267</v>
      </c>
      <c r="E136" s="55">
        <v>6000</v>
      </c>
      <c r="F136" s="55">
        <v>6150</v>
      </c>
      <c r="G136" s="55">
        <v>6124.62</v>
      </c>
      <c r="H136" s="52">
        <f t="shared" si="5"/>
        <v>99.58731707317074</v>
      </c>
    </row>
    <row r="137" spans="1:8" ht="28.5">
      <c r="A137" s="127"/>
      <c r="B137" s="130"/>
      <c r="C137" s="53" t="s">
        <v>256</v>
      </c>
      <c r="D137" s="76" t="s">
        <v>257</v>
      </c>
      <c r="E137" s="55">
        <v>19000</v>
      </c>
      <c r="F137" s="55">
        <v>21950</v>
      </c>
      <c r="G137" s="55">
        <v>21926.71</v>
      </c>
      <c r="H137" s="52">
        <f t="shared" si="5"/>
        <v>99.8938952164009</v>
      </c>
    </row>
    <row r="138" spans="1:8" ht="33.75" customHeight="1">
      <c r="A138" s="127" t="s">
        <v>131</v>
      </c>
      <c r="B138" s="64"/>
      <c r="C138" s="61"/>
      <c r="D138" s="74" t="s">
        <v>268</v>
      </c>
      <c r="E138" s="44">
        <f>E139+E141+E143</f>
        <v>232050</v>
      </c>
      <c r="F138" s="44">
        <f>F139+F141+F143</f>
        <v>533550</v>
      </c>
      <c r="G138" s="44">
        <f>G139+G141+G143</f>
        <v>471094.09</v>
      </c>
      <c r="H138" s="44">
        <f t="shared" si="5"/>
        <v>88.29427232686722</v>
      </c>
    </row>
    <row r="139" spans="1:8" ht="30.75" customHeight="1">
      <c r="A139" s="127"/>
      <c r="B139" s="130" t="s">
        <v>269</v>
      </c>
      <c r="C139" s="61"/>
      <c r="D139" s="63" t="s">
        <v>270</v>
      </c>
      <c r="E139" s="52">
        <f>E140</f>
        <v>0</v>
      </c>
      <c r="F139" s="52">
        <f>F140</f>
        <v>14000</v>
      </c>
      <c r="G139" s="52">
        <f>G140</f>
        <v>13974.67</v>
      </c>
      <c r="H139" s="52">
        <f t="shared" si="5"/>
        <v>99.81907142857142</v>
      </c>
    </row>
    <row r="140" spans="1:8" ht="28.5">
      <c r="A140" s="127"/>
      <c r="B140" s="130"/>
      <c r="C140" s="53" t="s">
        <v>254</v>
      </c>
      <c r="D140" s="76" t="s">
        <v>255</v>
      </c>
      <c r="E140" s="55"/>
      <c r="F140" s="55">
        <v>14000</v>
      </c>
      <c r="G140" s="55">
        <v>13974.67</v>
      </c>
      <c r="H140" s="52">
        <f t="shared" si="5"/>
        <v>99.81907142857142</v>
      </c>
    </row>
    <row r="141" spans="1:8" ht="30.75" customHeight="1">
      <c r="A141" s="127"/>
      <c r="B141" s="130" t="s">
        <v>132</v>
      </c>
      <c r="C141" s="57"/>
      <c r="D141" s="63" t="s">
        <v>271</v>
      </c>
      <c r="E141" s="62">
        <f>E142</f>
        <v>102900</v>
      </c>
      <c r="F141" s="62">
        <f>F142</f>
        <v>102900</v>
      </c>
      <c r="G141" s="62">
        <f>G142</f>
        <v>102900</v>
      </c>
      <c r="H141" s="52">
        <f t="shared" si="5"/>
        <v>100</v>
      </c>
    </row>
    <row r="142" spans="1:8" ht="28.5">
      <c r="A142" s="127"/>
      <c r="B142" s="130"/>
      <c r="C142" s="53" t="s">
        <v>254</v>
      </c>
      <c r="D142" s="76" t="s">
        <v>255</v>
      </c>
      <c r="E142" s="55">
        <v>102900</v>
      </c>
      <c r="F142" s="55">
        <v>102900</v>
      </c>
      <c r="G142" s="55">
        <v>102900</v>
      </c>
      <c r="H142" s="52">
        <f t="shared" si="5"/>
        <v>100</v>
      </c>
    </row>
    <row r="143" spans="1:8" ht="13.5" customHeight="1">
      <c r="A143" s="127"/>
      <c r="B143" s="130" t="s">
        <v>272</v>
      </c>
      <c r="C143" s="61"/>
      <c r="D143" s="75" t="s">
        <v>273</v>
      </c>
      <c r="E143" s="62">
        <f>SUM(E144:E146)</f>
        <v>129150</v>
      </c>
      <c r="F143" s="62">
        <f>SUM(F144:F146)</f>
        <v>416650</v>
      </c>
      <c r="G143" s="62">
        <f>SUM(G144:G146)</f>
        <v>354219.42000000004</v>
      </c>
      <c r="H143" s="52">
        <f t="shared" si="5"/>
        <v>85.01606144245771</v>
      </c>
    </row>
    <row r="144" spans="1:8" ht="28.5">
      <c r="A144" s="127"/>
      <c r="B144" s="130"/>
      <c r="C144" s="53" t="s">
        <v>258</v>
      </c>
      <c r="D144" s="76" t="s">
        <v>259</v>
      </c>
      <c r="E144" s="55">
        <v>2000</v>
      </c>
      <c r="F144" s="55">
        <v>2000</v>
      </c>
      <c r="G144" s="55">
        <v>1896.2</v>
      </c>
      <c r="H144" s="52">
        <f t="shared" si="5"/>
        <v>94.81</v>
      </c>
    </row>
    <row r="145" spans="1:8" ht="28.5">
      <c r="A145" s="127"/>
      <c r="B145" s="130"/>
      <c r="C145" s="53" t="s">
        <v>274</v>
      </c>
      <c r="D145" s="76" t="s">
        <v>275</v>
      </c>
      <c r="E145" s="55"/>
      <c r="F145" s="55">
        <v>280610</v>
      </c>
      <c r="G145" s="55">
        <v>218501.77</v>
      </c>
      <c r="H145" s="52">
        <f t="shared" si="5"/>
        <v>77.86670824275684</v>
      </c>
    </row>
    <row r="146" spans="1:8" ht="28.5">
      <c r="A146" s="127"/>
      <c r="B146" s="130"/>
      <c r="C146" s="53" t="s">
        <v>254</v>
      </c>
      <c r="D146" s="76" t="s">
        <v>255</v>
      </c>
      <c r="E146" s="55">
        <v>127150</v>
      </c>
      <c r="F146" s="55">
        <v>134040</v>
      </c>
      <c r="G146" s="55">
        <v>133821.45</v>
      </c>
      <c r="H146" s="52">
        <f t="shared" si="5"/>
        <v>99.83695165622203</v>
      </c>
    </row>
    <row r="147" spans="1:8" ht="17.25" customHeight="1">
      <c r="A147" s="127" t="s">
        <v>276</v>
      </c>
      <c r="B147" s="64"/>
      <c r="C147" s="58"/>
      <c r="D147" s="74" t="s">
        <v>277</v>
      </c>
      <c r="E147" s="44">
        <f>E148</f>
        <v>5912</v>
      </c>
      <c r="F147" s="44">
        <f>F148</f>
        <v>6217</v>
      </c>
      <c r="G147" s="44">
        <f>G148</f>
        <v>6215.13</v>
      </c>
      <c r="H147" s="44">
        <f t="shared" si="5"/>
        <v>99.96992118385073</v>
      </c>
    </row>
    <row r="148" spans="1:8" ht="13.5" customHeight="1">
      <c r="A148" s="127"/>
      <c r="B148" s="130" t="s">
        <v>278</v>
      </c>
      <c r="C148" s="61"/>
      <c r="D148" s="75" t="s">
        <v>245</v>
      </c>
      <c r="E148" s="62">
        <f>SUM(E149:E150)</f>
        <v>5912</v>
      </c>
      <c r="F148" s="62">
        <f>SUM(F149:F150)</f>
        <v>6217</v>
      </c>
      <c r="G148" s="62">
        <f>SUM(G149:G150)</f>
        <v>6215.13</v>
      </c>
      <c r="H148" s="52">
        <f t="shared" si="5"/>
        <v>99.96992118385073</v>
      </c>
    </row>
    <row r="149" spans="1:8" ht="28.5">
      <c r="A149" s="127"/>
      <c r="B149" s="130"/>
      <c r="C149" s="53" t="s">
        <v>258</v>
      </c>
      <c r="D149" s="76" t="s">
        <v>259</v>
      </c>
      <c r="E149" s="55">
        <v>4212</v>
      </c>
      <c r="F149" s="55">
        <v>6217</v>
      </c>
      <c r="G149" s="55">
        <v>6215.13</v>
      </c>
      <c r="H149" s="52">
        <f t="shared" si="5"/>
        <v>99.96992118385073</v>
      </c>
    </row>
    <row r="150" spans="1:8" ht="28.5">
      <c r="A150" s="127"/>
      <c r="B150" s="130"/>
      <c r="C150" s="53" t="s">
        <v>254</v>
      </c>
      <c r="D150" s="76" t="s">
        <v>255</v>
      </c>
      <c r="E150" s="55">
        <v>1700</v>
      </c>
      <c r="F150" s="55"/>
      <c r="G150" s="55"/>
      <c r="H150" s="44"/>
    </row>
    <row r="151" spans="1:8" ht="28.5" customHeight="1">
      <c r="A151" s="127" t="s">
        <v>279</v>
      </c>
      <c r="B151" s="64"/>
      <c r="C151" s="61"/>
      <c r="D151" s="74" t="s">
        <v>280</v>
      </c>
      <c r="E151" s="44">
        <f>E152+E155</f>
        <v>272200</v>
      </c>
      <c r="F151" s="44">
        <f>F152+F155</f>
        <v>436125</v>
      </c>
      <c r="G151" s="44">
        <f>G152+G155</f>
        <v>404108.51999999996</v>
      </c>
      <c r="H151" s="44">
        <f aca="true" t="shared" si="6" ref="H151:H182">G151/F151*100</f>
        <v>92.65887532244194</v>
      </c>
    </row>
    <row r="152" spans="1:8" ht="26.25" customHeight="1">
      <c r="A152" s="127"/>
      <c r="B152" s="130" t="s">
        <v>281</v>
      </c>
      <c r="C152" s="61"/>
      <c r="D152" s="75" t="s">
        <v>282</v>
      </c>
      <c r="E152" s="62">
        <f>SUM(E153:E154)</f>
        <v>50700</v>
      </c>
      <c r="F152" s="62">
        <f>SUM(F153:F154)</f>
        <v>83700</v>
      </c>
      <c r="G152" s="62">
        <f>SUM(G153:G154)</f>
        <v>78340.42</v>
      </c>
      <c r="H152" s="52">
        <f t="shared" si="6"/>
        <v>93.59667861409797</v>
      </c>
    </row>
    <row r="153" spans="1:8" ht="18" customHeight="1">
      <c r="A153" s="127"/>
      <c r="B153" s="130"/>
      <c r="C153" s="53" t="s">
        <v>254</v>
      </c>
      <c r="D153" s="76" t="s">
        <v>255</v>
      </c>
      <c r="E153" s="55">
        <v>50000</v>
      </c>
      <c r="F153" s="55">
        <v>82997</v>
      </c>
      <c r="G153" s="55">
        <v>77637.78</v>
      </c>
      <c r="H153" s="52">
        <f t="shared" si="6"/>
        <v>93.54287504367628</v>
      </c>
    </row>
    <row r="154" spans="1:8" ht="41.25" customHeight="1">
      <c r="A154" s="127"/>
      <c r="B154" s="130"/>
      <c r="C154" s="53" t="s">
        <v>283</v>
      </c>
      <c r="D154" s="76" t="s">
        <v>284</v>
      </c>
      <c r="E154" s="55">
        <v>700</v>
      </c>
      <c r="F154" s="55">
        <v>703</v>
      </c>
      <c r="G154" s="55">
        <v>702.64</v>
      </c>
      <c r="H154" s="52">
        <f t="shared" si="6"/>
        <v>99.94879089615931</v>
      </c>
    </row>
    <row r="155" spans="1:8" ht="13.5" customHeight="1">
      <c r="A155" s="127"/>
      <c r="B155" s="130" t="s">
        <v>285</v>
      </c>
      <c r="C155" s="61"/>
      <c r="D155" s="75" t="s">
        <v>245</v>
      </c>
      <c r="E155" s="62">
        <f>SUM(E156:E163)</f>
        <v>221500</v>
      </c>
      <c r="F155" s="62">
        <f>SUM(F156:F163)</f>
        <v>352425</v>
      </c>
      <c r="G155" s="62">
        <f>SUM(G156:G163)</f>
        <v>325768.1</v>
      </c>
      <c r="H155" s="52">
        <f t="shared" si="6"/>
        <v>92.43614953536212</v>
      </c>
    </row>
    <row r="156" spans="1:8" ht="28.5">
      <c r="A156" s="127"/>
      <c r="B156" s="130"/>
      <c r="C156" s="53" t="s">
        <v>258</v>
      </c>
      <c r="D156" s="76" t="s">
        <v>259</v>
      </c>
      <c r="E156" s="55">
        <v>80000</v>
      </c>
      <c r="F156" s="55">
        <v>63000</v>
      </c>
      <c r="G156" s="55">
        <v>59305.98</v>
      </c>
      <c r="H156" s="52">
        <f t="shared" si="6"/>
        <v>94.13647619047619</v>
      </c>
    </row>
    <row r="157" spans="1:8" ht="28.5">
      <c r="A157" s="127"/>
      <c r="B157" s="130"/>
      <c r="C157" s="53" t="s">
        <v>262</v>
      </c>
      <c r="D157" s="76" t="s">
        <v>263</v>
      </c>
      <c r="E157" s="55">
        <v>24800</v>
      </c>
      <c r="F157" s="55">
        <v>25925</v>
      </c>
      <c r="G157" s="55">
        <v>25328.9</v>
      </c>
      <c r="H157" s="52">
        <f t="shared" si="6"/>
        <v>97.70067502410801</v>
      </c>
    </row>
    <row r="158" spans="1:8" ht="28.5">
      <c r="A158" s="127"/>
      <c r="B158" s="130"/>
      <c r="C158" s="53" t="s">
        <v>254</v>
      </c>
      <c r="D158" s="76" t="s">
        <v>255</v>
      </c>
      <c r="E158" s="55">
        <v>110000</v>
      </c>
      <c r="F158" s="55">
        <v>252700</v>
      </c>
      <c r="G158" s="55">
        <v>231841.64</v>
      </c>
      <c r="H158" s="52">
        <f t="shared" si="6"/>
        <v>91.74580134546893</v>
      </c>
    </row>
    <row r="159" spans="1:8" ht="57">
      <c r="A159" s="127"/>
      <c r="B159" s="130"/>
      <c r="C159" s="53" t="s">
        <v>266</v>
      </c>
      <c r="D159" s="76" t="s">
        <v>286</v>
      </c>
      <c r="E159" s="55"/>
      <c r="F159" s="55">
        <v>100</v>
      </c>
      <c r="G159" s="55">
        <v>80.23</v>
      </c>
      <c r="H159" s="52">
        <f t="shared" si="6"/>
        <v>80.23</v>
      </c>
    </row>
    <row r="160" spans="1:8" ht="28.5">
      <c r="A160" s="127"/>
      <c r="B160" s="130"/>
      <c r="C160" s="53" t="s">
        <v>256</v>
      </c>
      <c r="D160" s="76" t="s">
        <v>257</v>
      </c>
      <c r="E160" s="55">
        <v>4600</v>
      </c>
      <c r="F160" s="55">
        <v>3600</v>
      </c>
      <c r="G160" s="55">
        <v>2161.97</v>
      </c>
      <c r="H160" s="52">
        <f t="shared" si="6"/>
        <v>60.05472222222221</v>
      </c>
    </row>
    <row r="161" spans="1:8" ht="57">
      <c r="A161" s="127"/>
      <c r="B161" s="130"/>
      <c r="C161" s="53" t="s">
        <v>283</v>
      </c>
      <c r="D161" s="76" t="s">
        <v>284</v>
      </c>
      <c r="E161" s="55">
        <v>1100</v>
      </c>
      <c r="F161" s="55">
        <v>1100</v>
      </c>
      <c r="G161" s="55">
        <v>1100</v>
      </c>
      <c r="H161" s="52">
        <f t="shared" si="6"/>
        <v>100</v>
      </c>
    </row>
    <row r="162" spans="1:8" ht="42.75">
      <c r="A162" s="127"/>
      <c r="B162" s="130"/>
      <c r="C162" s="53" t="s">
        <v>287</v>
      </c>
      <c r="D162" s="76" t="s">
        <v>288</v>
      </c>
      <c r="E162" s="55"/>
      <c r="F162" s="55">
        <v>3900</v>
      </c>
      <c r="G162" s="55">
        <v>3900</v>
      </c>
      <c r="H162" s="52">
        <f t="shared" si="6"/>
        <v>100</v>
      </c>
    </row>
    <row r="163" spans="1:8" ht="42.75">
      <c r="A163" s="127"/>
      <c r="B163" s="130"/>
      <c r="C163" s="53" t="s">
        <v>289</v>
      </c>
      <c r="D163" s="76" t="s">
        <v>290</v>
      </c>
      <c r="E163" s="55">
        <v>1000</v>
      </c>
      <c r="F163" s="55">
        <v>2100</v>
      </c>
      <c r="G163" s="55">
        <v>2049.38</v>
      </c>
      <c r="H163" s="52">
        <f t="shared" si="6"/>
        <v>97.58952380952381</v>
      </c>
    </row>
    <row r="164" spans="1:8" ht="26.25" customHeight="1">
      <c r="A164" s="127" t="s">
        <v>291</v>
      </c>
      <c r="B164" s="64"/>
      <c r="C164" s="61"/>
      <c r="D164" s="74" t="s">
        <v>292</v>
      </c>
      <c r="E164" s="44">
        <f>E165+E167</f>
        <v>31945</v>
      </c>
      <c r="F164" s="44">
        <f>F165+F167</f>
        <v>38645</v>
      </c>
      <c r="G164" s="44">
        <f>G165+G167</f>
        <v>38364.43</v>
      </c>
      <c r="H164" s="44">
        <f t="shared" si="6"/>
        <v>99.2739811101048</v>
      </c>
    </row>
    <row r="165" spans="1:8" ht="26.25" customHeight="1">
      <c r="A165" s="127"/>
      <c r="B165" s="130" t="s">
        <v>293</v>
      </c>
      <c r="C165" s="61"/>
      <c r="D165" s="75" t="s">
        <v>294</v>
      </c>
      <c r="E165" s="62">
        <f>E166</f>
        <v>30420</v>
      </c>
      <c r="F165" s="62">
        <f>F166</f>
        <v>37120</v>
      </c>
      <c r="G165" s="62">
        <f>G166</f>
        <v>37055.25</v>
      </c>
      <c r="H165" s="52">
        <f t="shared" si="6"/>
        <v>99.82556573275862</v>
      </c>
    </row>
    <row r="166" spans="1:8" ht="28.5">
      <c r="A166" s="127"/>
      <c r="B166" s="130"/>
      <c r="C166" s="53" t="s">
        <v>254</v>
      </c>
      <c r="D166" s="76" t="s">
        <v>255</v>
      </c>
      <c r="E166" s="55">
        <v>30420</v>
      </c>
      <c r="F166" s="55">
        <v>37120</v>
      </c>
      <c r="G166" s="55">
        <v>37055.25</v>
      </c>
      <c r="H166" s="52">
        <f t="shared" si="6"/>
        <v>99.82556573275862</v>
      </c>
    </row>
    <row r="167" spans="1:8" ht="13.5" customHeight="1">
      <c r="A167" s="127"/>
      <c r="B167" s="130" t="s">
        <v>295</v>
      </c>
      <c r="C167" s="61"/>
      <c r="D167" s="75" t="s">
        <v>296</v>
      </c>
      <c r="E167" s="62">
        <f>SUM(E168:E169)</f>
        <v>1525</v>
      </c>
      <c r="F167" s="62">
        <f>SUM(F168:F169)</f>
        <v>1525</v>
      </c>
      <c r="G167" s="62">
        <f>SUM(G168:G169)</f>
        <v>1309.18</v>
      </c>
      <c r="H167" s="52">
        <f t="shared" si="6"/>
        <v>85.84786885245902</v>
      </c>
    </row>
    <row r="168" spans="1:8" ht="28.5">
      <c r="A168" s="127"/>
      <c r="B168" s="130"/>
      <c r="C168" s="53" t="s">
        <v>258</v>
      </c>
      <c r="D168" s="76" t="s">
        <v>259</v>
      </c>
      <c r="E168" s="55">
        <v>1225</v>
      </c>
      <c r="F168" s="55">
        <v>1225</v>
      </c>
      <c r="G168" s="55">
        <v>1132.72</v>
      </c>
      <c r="H168" s="52">
        <f t="shared" si="6"/>
        <v>92.46693877551022</v>
      </c>
    </row>
    <row r="169" spans="1:8" ht="28.5">
      <c r="A169" s="127"/>
      <c r="B169" s="130"/>
      <c r="C169" s="53" t="s">
        <v>262</v>
      </c>
      <c r="D169" s="76" t="s">
        <v>263</v>
      </c>
      <c r="E169" s="55">
        <v>300</v>
      </c>
      <c r="F169" s="55">
        <v>300</v>
      </c>
      <c r="G169" s="55">
        <v>176.46</v>
      </c>
      <c r="H169" s="52">
        <f t="shared" si="6"/>
        <v>58.82000000000001</v>
      </c>
    </row>
    <row r="170" spans="1:8" ht="33.75" customHeight="1">
      <c r="A170" s="127" t="s">
        <v>146</v>
      </c>
      <c r="B170" s="64"/>
      <c r="C170" s="61"/>
      <c r="D170" s="74" t="s">
        <v>183</v>
      </c>
      <c r="E170" s="44">
        <f>E171+E173++E191+E194</f>
        <v>277482</v>
      </c>
      <c r="F170" s="44">
        <f>F171+F173+F191+F194+F188</f>
        <v>339949</v>
      </c>
      <c r="G170" s="44">
        <f>G171+G173+G191+G194+G188</f>
        <v>326150.12</v>
      </c>
      <c r="H170" s="44">
        <f t="shared" si="6"/>
        <v>95.94089701690548</v>
      </c>
    </row>
    <row r="171" spans="1:8" ht="14.25" customHeight="1">
      <c r="A171" s="127"/>
      <c r="B171" s="130" t="s">
        <v>297</v>
      </c>
      <c r="C171" s="61"/>
      <c r="D171" s="75" t="s">
        <v>298</v>
      </c>
      <c r="E171" s="62">
        <f>E172</f>
        <v>1500</v>
      </c>
      <c r="F171" s="62">
        <f>F172</f>
        <v>1500</v>
      </c>
      <c r="G171" s="62">
        <f>G172</f>
        <v>598.5</v>
      </c>
      <c r="H171" s="52">
        <f t="shared" si="6"/>
        <v>39.900000000000006</v>
      </c>
    </row>
    <row r="172" spans="1:8" ht="28.5">
      <c r="A172" s="127"/>
      <c r="B172" s="130"/>
      <c r="C172" s="53" t="s">
        <v>258</v>
      </c>
      <c r="D172" s="76" t="s">
        <v>259</v>
      </c>
      <c r="E172" s="55">
        <v>1500</v>
      </c>
      <c r="F172" s="55">
        <v>1500</v>
      </c>
      <c r="G172" s="55">
        <v>598.5</v>
      </c>
      <c r="H172" s="52">
        <f t="shared" si="6"/>
        <v>39.900000000000006</v>
      </c>
    </row>
    <row r="173" spans="1:8" ht="14.25" customHeight="1">
      <c r="A173" s="127"/>
      <c r="B173" s="130" t="s">
        <v>191</v>
      </c>
      <c r="C173" s="61"/>
      <c r="D173" s="75" t="s">
        <v>299</v>
      </c>
      <c r="E173" s="62">
        <f>SUM(E174:E187)</f>
        <v>243000</v>
      </c>
      <c r="F173" s="62">
        <f>SUM(F174:F187)</f>
        <v>302350</v>
      </c>
      <c r="G173" s="62">
        <f>SUM(G174:G187)</f>
        <v>294735.06</v>
      </c>
      <c r="H173" s="52">
        <f t="shared" si="6"/>
        <v>97.48141557797256</v>
      </c>
    </row>
    <row r="174" spans="1:8" ht="28.5">
      <c r="A174" s="127"/>
      <c r="B174" s="130"/>
      <c r="C174" s="53" t="s">
        <v>258</v>
      </c>
      <c r="D174" s="76" t="s">
        <v>259</v>
      </c>
      <c r="E174" s="55">
        <v>18000</v>
      </c>
      <c r="F174" s="55">
        <v>25000</v>
      </c>
      <c r="G174" s="55">
        <v>24282.69</v>
      </c>
      <c r="H174" s="52">
        <f t="shared" si="6"/>
        <v>97.13076</v>
      </c>
    </row>
    <row r="175" spans="1:8" ht="57">
      <c r="A175" s="127"/>
      <c r="B175" s="130"/>
      <c r="C175" s="53" t="s">
        <v>300</v>
      </c>
      <c r="D175" s="76" t="s">
        <v>301</v>
      </c>
      <c r="E175" s="55">
        <v>4500</v>
      </c>
      <c r="F175" s="55">
        <v>9500</v>
      </c>
      <c r="G175" s="55">
        <v>8506.89</v>
      </c>
      <c r="H175" s="52">
        <f t="shared" si="6"/>
        <v>89.54621052631579</v>
      </c>
    </row>
    <row r="176" spans="1:8" ht="14.25" customHeight="1">
      <c r="A176" s="127"/>
      <c r="B176" s="130"/>
      <c r="C176" s="53" t="s">
        <v>262</v>
      </c>
      <c r="D176" s="76" t="s">
        <v>263</v>
      </c>
      <c r="E176" s="55">
        <v>25000</v>
      </c>
      <c r="F176" s="55">
        <v>26600</v>
      </c>
      <c r="G176" s="55">
        <v>26587.5</v>
      </c>
      <c r="H176" s="52">
        <f t="shared" si="6"/>
        <v>99.953007518797</v>
      </c>
    </row>
    <row r="177" spans="1:8" ht="14.25" customHeight="1">
      <c r="A177" s="127"/>
      <c r="B177" s="130"/>
      <c r="C177" s="53" t="s">
        <v>302</v>
      </c>
      <c r="D177" s="76" t="s">
        <v>303</v>
      </c>
      <c r="E177" s="55">
        <v>3000</v>
      </c>
      <c r="F177" s="55">
        <v>3000</v>
      </c>
      <c r="G177" s="55">
        <v>2251</v>
      </c>
      <c r="H177" s="52">
        <f t="shared" si="6"/>
        <v>75.03333333333333</v>
      </c>
    </row>
    <row r="178" spans="1:8" ht="14.25" customHeight="1">
      <c r="A178" s="127"/>
      <c r="B178" s="130"/>
      <c r="C178" s="53" t="s">
        <v>254</v>
      </c>
      <c r="D178" s="76" t="s">
        <v>255</v>
      </c>
      <c r="E178" s="55">
        <v>85000</v>
      </c>
      <c r="F178" s="55">
        <v>93728</v>
      </c>
      <c r="G178" s="55">
        <v>93694.98</v>
      </c>
      <c r="H178" s="52">
        <f t="shared" si="6"/>
        <v>99.96477039945374</v>
      </c>
    </row>
    <row r="179" spans="1:8" ht="28.5">
      <c r="A179" s="127"/>
      <c r="B179" s="130"/>
      <c r="C179" s="53" t="s">
        <v>304</v>
      </c>
      <c r="D179" s="76" t="s">
        <v>305</v>
      </c>
      <c r="E179" s="55">
        <v>4120</v>
      </c>
      <c r="F179" s="55">
        <v>7250</v>
      </c>
      <c r="G179" s="55">
        <v>6997.87</v>
      </c>
      <c r="H179" s="52">
        <f t="shared" si="6"/>
        <v>96.52234482758621</v>
      </c>
    </row>
    <row r="180" spans="1:8" ht="57">
      <c r="A180" s="127"/>
      <c r="B180" s="130"/>
      <c r="C180" s="53" t="s">
        <v>306</v>
      </c>
      <c r="D180" s="76" t="s">
        <v>307</v>
      </c>
      <c r="E180" s="55">
        <v>5680</v>
      </c>
      <c r="F180" s="55">
        <v>5680</v>
      </c>
      <c r="G180" s="55">
        <v>5617.32</v>
      </c>
      <c r="H180" s="52">
        <f t="shared" si="6"/>
        <v>98.89647887323943</v>
      </c>
    </row>
    <row r="181" spans="1:8" ht="57">
      <c r="A181" s="127"/>
      <c r="B181" s="130"/>
      <c r="C181" s="53" t="s">
        <v>264</v>
      </c>
      <c r="D181" s="76" t="s">
        <v>265</v>
      </c>
      <c r="E181" s="55">
        <v>18000</v>
      </c>
      <c r="F181" s="55">
        <v>18000</v>
      </c>
      <c r="G181" s="55">
        <v>17408.66</v>
      </c>
      <c r="H181" s="52">
        <f t="shared" si="6"/>
        <v>96.71477777777777</v>
      </c>
    </row>
    <row r="182" spans="1:8" ht="14.25" customHeight="1">
      <c r="A182" s="127"/>
      <c r="B182" s="130"/>
      <c r="C182" s="53" t="s">
        <v>308</v>
      </c>
      <c r="D182" s="76" t="s">
        <v>309</v>
      </c>
      <c r="E182" s="55">
        <v>15000</v>
      </c>
      <c r="F182" s="55">
        <v>15000</v>
      </c>
      <c r="G182" s="55">
        <v>14491.59</v>
      </c>
      <c r="H182" s="52">
        <f t="shared" si="6"/>
        <v>96.6106</v>
      </c>
    </row>
    <row r="183" spans="1:8" ht="42.75">
      <c r="A183" s="127"/>
      <c r="B183" s="130"/>
      <c r="C183" s="53" t="s">
        <v>310</v>
      </c>
      <c r="D183" s="76" t="s">
        <v>311</v>
      </c>
      <c r="E183" s="55">
        <v>38200</v>
      </c>
      <c r="F183" s="55">
        <v>54470</v>
      </c>
      <c r="G183" s="55">
        <v>54466.72</v>
      </c>
      <c r="H183" s="52">
        <f aca="true" t="shared" si="7" ref="H183:H214">G183/F183*100</f>
        <v>99.9939783366991</v>
      </c>
    </row>
    <row r="184" spans="1:8" ht="28.5">
      <c r="A184" s="127"/>
      <c r="B184" s="130"/>
      <c r="C184" s="53" t="s">
        <v>312</v>
      </c>
      <c r="D184" s="76" t="s">
        <v>313</v>
      </c>
      <c r="E184" s="55"/>
      <c r="F184" s="55">
        <v>12622</v>
      </c>
      <c r="G184" s="55">
        <v>12621.8</v>
      </c>
      <c r="H184" s="52">
        <f t="shared" si="7"/>
        <v>99.998415465061</v>
      </c>
    </row>
    <row r="185" spans="1:8" ht="42.75">
      <c r="A185" s="127"/>
      <c r="B185" s="130"/>
      <c r="C185" s="53" t="s">
        <v>314</v>
      </c>
      <c r="D185" s="76" t="s">
        <v>315</v>
      </c>
      <c r="E185" s="55">
        <v>7000</v>
      </c>
      <c r="F185" s="55">
        <v>6000</v>
      </c>
      <c r="G185" s="55">
        <v>3878</v>
      </c>
      <c r="H185" s="52">
        <f t="shared" si="7"/>
        <v>64.63333333333333</v>
      </c>
    </row>
    <row r="186" spans="1:8" ht="71.25">
      <c r="A186" s="127"/>
      <c r="B186" s="130"/>
      <c r="C186" s="53" t="s">
        <v>316</v>
      </c>
      <c r="D186" s="76" t="s">
        <v>317</v>
      </c>
      <c r="E186" s="55">
        <v>6000</v>
      </c>
      <c r="F186" s="55">
        <v>7000</v>
      </c>
      <c r="G186" s="55">
        <v>5691.8</v>
      </c>
      <c r="H186" s="52">
        <f t="shared" si="7"/>
        <v>81.31142857142858</v>
      </c>
    </row>
    <row r="187" spans="1:8" ht="42.75">
      <c r="A187" s="127"/>
      <c r="B187" s="130"/>
      <c r="C187" s="53" t="s">
        <v>318</v>
      </c>
      <c r="D187" s="76" t="s">
        <v>319</v>
      </c>
      <c r="E187" s="55">
        <v>13500</v>
      </c>
      <c r="F187" s="55">
        <v>18500</v>
      </c>
      <c r="G187" s="55">
        <v>18238.24</v>
      </c>
      <c r="H187" s="52">
        <f t="shared" si="7"/>
        <v>98.5850810810811</v>
      </c>
    </row>
    <row r="188" spans="1:8" ht="13.5" customHeight="1">
      <c r="A188" s="127"/>
      <c r="B188" s="130" t="s">
        <v>149</v>
      </c>
      <c r="C188" s="58"/>
      <c r="D188" s="26" t="s">
        <v>197</v>
      </c>
      <c r="E188" s="55"/>
      <c r="F188" s="55">
        <f>F189+F190</f>
        <v>2142</v>
      </c>
      <c r="G188" s="55">
        <f>G189+G190</f>
        <v>2142</v>
      </c>
      <c r="H188" s="52">
        <f t="shared" si="7"/>
        <v>100</v>
      </c>
    </row>
    <row r="189" spans="1:8" ht="28.5">
      <c r="A189" s="127"/>
      <c r="B189" s="130"/>
      <c r="C189" s="53" t="s">
        <v>258</v>
      </c>
      <c r="D189" s="76" t="s">
        <v>259</v>
      </c>
      <c r="E189" s="55"/>
      <c r="F189" s="55">
        <v>1428</v>
      </c>
      <c r="G189" s="55">
        <v>1428</v>
      </c>
      <c r="H189" s="52">
        <f t="shared" si="7"/>
        <v>100</v>
      </c>
    </row>
    <row r="190" spans="1:8" ht="71.25">
      <c r="A190" s="127"/>
      <c r="B190" s="130"/>
      <c r="C190" s="53" t="s">
        <v>316</v>
      </c>
      <c r="D190" s="76" t="s">
        <v>317</v>
      </c>
      <c r="E190" s="55"/>
      <c r="F190" s="55">
        <v>714</v>
      </c>
      <c r="G190" s="55">
        <v>714</v>
      </c>
      <c r="H190" s="52">
        <f t="shared" si="7"/>
        <v>100</v>
      </c>
    </row>
    <row r="191" spans="1:8" ht="26.25" customHeight="1">
      <c r="A191" s="127"/>
      <c r="B191" s="130" t="s">
        <v>198</v>
      </c>
      <c r="C191" s="61"/>
      <c r="D191" s="75" t="s">
        <v>320</v>
      </c>
      <c r="E191" s="62">
        <f>SUM(E192:E193)</f>
        <v>20000</v>
      </c>
      <c r="F191" s="62">
        <f>SUM(F192:F193)</f>
        <v>18975</v>
      </c>
      <c r="G191" s="62">
        <f>SUM(G192:G193)</f>
        <v>16955.08</v>
      </c>
      <c r="H191" s="52">
        <f t="shared" si="7"/>
        <v>89.35483530961793</v>
      </c>
    </row>
    <row r="192" spans="1:8" ht="28.5">
      <c r="A192" s="127"/>
      <c r="B192" s="130"/>
      <c r="C192" s="53" t="s">
        <v>258</v>
      </c>
      <c r="D192" s="76" t="s">
        <v>259</v>
      </c>
      <c r="E192" s="55">
        <v>2000</v>
      </c>
      <c r="F192" s="55">
        <v>5000</v>
      </c>
      <c r="G192" s="55">
        <v>4907.33</v>
      </c>
      <c r="H192" s="52">
        <f t="shared" si="7"/>
        <v>98.14659999999999</v>
      </c>
    </row>
    <row r="193" spans="1:8" ht="28.5">
      <c r="A193" s="127"/>
      <c r="B193" s="130"/>
      <c r="C193" s="53" t="s">
        <v>254</v>
      </c>
      <c r="D193" s="76" t="s">
        <v>255</v>
      </c>
      <c r="E193" s="55">
        <v>18000</v>
      </c>
      <c r="F193" s="55">
        <v>13975</v>
      </c>
      <c r="G193" s="55">
        <v>12047.75</v>
      </c>
      <c r="H193" s="52">
        <f t="shared" si="7"/>
        <v>86.20930232558139</v>
      </c>
    </row>
    <row r="194" spans="1:8" ht="13.5" customHeight="1">
      <c r="A194" s="127"/>
      <c r="B194" s="130" t="s">
        <v>321</v>
      </c>
      <c r="C194" s="61"/>
      <c r="D194" s="75" t="s">
        <v>245</v>
      </c>
      <c r="E194" s="62">
        <f>SUM(E195:E196)</f>
        <v>12982</v>
      </c>
      <c r="F194" s="62">
        <f>SUM(F195:F196)</f>
        <v>14982</v>
      </c>
      <c r="G194" s="62">
        <f>SUM(G195:G196)</f>
        <v>11719.48</v>
      </c>
      <c r="H194" s="52">
        <f t="shared" si="7"/>
        <v>78.22373514884528</v>
      </c>
    </row>
    <row r="195" spans="1:8" ht="28.5">
      <c r="A195" s="127"/>
      <c r="B195" s="130"/>
      <c r="C195" s="53" t="s">
        <v>254</v>
      </c>
      <c r="D195" s="76" t="s">
        <v>255</v>
      </c>
      <c r="E195" s="55"/>
      <c r="F195" s="55">
        <v>200</v>
      </c>
      <c r="G195" s="55">
        <v>71.98</v>
      </c>
      <c r="H195" s="52">
        <f t="shared" si="7"/>
        <v>35.99</v>
      </c>
    </row>
    <row r="196" spans="1:8" ht="28.5">
      <c r="A196" s="127"/>
      <c r="B196" s="130"/>
      <c r="C196" s="53" t="s">
        <v>256</v>
      </c>
      <c r="D196" s="76" t="s">
        <v>257</v>
      </c>
      <c r="E196" s="55">
        <v>12982</v>
      </c>
      <c r="F196" s="55">
        <v>14782</v>
      </c>
      <c r="G196" s="55">
        <v>11647.5</v>
      </c>
      <c r="H196" s="52">
        <f t="shared" si="7"/>
        <v>78.79515627114057</v>
      </c>
    </row>
    <row r="197" spans="1:8" ht="64.5" customHeight="1">
      <c r="A197" s="127" t="s">
        <v>151</v>
      </c>
      <c r="B197" s="64"/>
      <c r="C197" s="58"/>
      <c r="D197" s="51" t="s">
        <v>200</v>
      </c>
      <c r="E197" s="48"/>
      <c r="F197" s="44">
        <f>F198+F205</f>
        <v>16976</v>
      </c>
      <c r="G197" s="44">
        <f>G198+G205</f>
        <v>13989</v>
      </c>
      <c r="H197" s="44">
        <f t="shared" si="7"/>
        <v>82.40457115928369</v>
      </c>
    </row>
    <row r="198" spans="1:8" ht="15" customHeight="1">
      <c r="A198" s="127"/>
      <c r="B198" s="130" t="s">
        <v>154</v>
      </c>
      <c r="C198" s="58"/>
      <c r="D198" s="26" t="s">
        <v>155</v>
      </c>
      <c r="E198" s="55"/>
      <c r="F198" s="52">
        <f>SUM(F199:F204)</f>
        <v>9354</v>
      </c>
      <c r="G198" s="52">
        <f>SUM(G199:G204)</f>
        <v>9354</v>
      </c>
      <c r="H198" s="52">
        <f t="shared" si="7"/>
        <v>100</v>
      </c>
    </row>
    <row r="199" spans="1:8" ht="28.5">
      <c r="A199" s="127"/>
      <c r="B199" s="130"/>
      <c r="C199" s="53" t="s">
        <v>258</v>
      </c>
      <c r="D199" s="76" t="s">
        <v>259</v>
      </c>
      <c r="E199" s="55"/>
      <c r="F199" s="55">
        <v>7157</v>
      </c>
      <c r="G199" s="55">
        <v>7157</v>
      </c>
      <c r="H199" s="52">
        <f t="shared" si="7"/>
        <v>100</v>
      </c>
    </row>
    <row r="200" spans="1:8" ht="28.5">
      <c r="A200" s="127"/>
      <c r="B200" s="130"/>
      <c r="C200" s="53" t="s">
        <v>262</v>
      </c>
      <c r="D200" s="76" t="s">
        <v>263</v>
      </c>
      <c r="E200" s="55"/>
      <c r="F200" s="55">
        <v>290</v>
      </c>
      <c r="G200" s="55">
        <v>290</v>
      </c>
      <c r="H200" s="52">
        <f t="shared" si="7"/>
        <v>100</v>
      </c>
    </row>
    <row r="201" spans="1:8" ht="57">
      <c r="A201" s="127"/>
      <c r="B201" s="130"/>
      <c r="C201" s="53" t="s">
        <v>264</v>
      </c>
      <c r="D201" s="76" t="s">
        <v>265</v>
      </c>
      <c r="E201" s="55"/>
      <c r="F201" s="55">
        <v>390</v>
      </c>
      <c r="G201" s="55">
        <v>390</v>
      </c>
      <c r="H201" s="52">
        <f t="shared" si="7"/>
        <v>100</v>
      </c>
    </row>
    <row r="202" spans="1:8" ht="28.5">
      <c r="A202" s="127"/>
      <c r="B202" s="130"/>
      <c r="C202" s="53" t="s">
        <v>308</v>
      </c>
      <c r="D202" s="76" t="s">
        <v>309</v>
      </c>
      <c r="E202" s="55"/>
      <c r="F202" s="55">
        <v>1230</v>
      </c>
      <c r="G202" s="55">
        <v>1230</v>
      </c>
      <c r="H202" s="52">
        <f t="shared" si="7"/>
        <v>100</v>
      </c>
    </row>
    <row r="203" spans="1:8" ht="71.25">
      <c r="A203" s="127"/>
      <c r="B203" s="130"/>
      <c r="C203" s="53" t="s">
        <v>316</v>
      </c>
      <c r="D203" s="76" t="s">
        <v>317</v>
      </c>
      <c r="E203" s="55"/>
      <c r="F203" s="55">
        <v>51</v>
      </c>
      <c r="G203" s="55">
        <v>51</v>
      </c>
      <c r="H203" s="52">
        <f t="shared" si="7"/>
        <v>100</v>
      </c>
    </row>
    <row r="204" spans="1:8" ht="42.75">
      <c r="A204" s="127"/>
      <c r="B204" s="130"/>
      <c r="C204" s="53" t="s">
        <v>318</v>
      </c>
      <c r="D204" s="76" t="s">
        <v>319</v>
      </c>
      <c r="E204" s="55"/>
      <c r="F204" s="55">
        <v>236</v>
      </c>
      <c r="G204" s="55">
        <v>236</v>
      </c>
      <c r="H204" s="52">
        <f t="shared" si="7"/>
        <v>100</v>
      </c>
    </row>
    <row r="205" spans="1:8" ht="106.5" customHeight="1">
      <c r="A205" s="127"/>
      <c r="B205" s="130" t="s">
        <v>156</v>
      </c>
      <c r="C205" s="58"/>
      <c r="D205" s="63" t="s">
        <v>202</v>
      </c>
      <c r="E205" s="55"/>
      <c r="F205" s="55">
        <f>SUM(F206:F212)</f>
        <v>7622</v>
      </c>
      <c r="G205" s="55">
        <f>SUM(G206:G212)</f>
        <v>4635</v>
      </c>
      <c r="H205" s="52">
        <f t="shared" si="7"/>
        <v>60.810810810810814</v>
      </c>
    </row>
    <row r="206" spans="1:8" ht="28.5">
      <c r="A206" s="127"/>
      <c r="B206" s="130"/>
      <c r="C206" s="53" t="s">
        <v>258</v>
      </c>
      <c r="D206" s="76" t="s">
        <v>259</v>
      </c>
      <c r="E206" s="55"/>
      <c r="F206" s="55">
        <v>1609</v>
      </c>
      <c r="G206" s="55">
        <v>1609</v>
      </c>
      <c r="H206" s="52">
        <f t="shared" si="7"/>
        <v>100</v>
      </c>
    </row>
    <row r="207" spans="1:8" ht="28.5">
      <c r="A207" s="127"/>
      <c r="B207" s="130"/>
      <c r="C207" s="53" t="s">
        <v>262</v>
      </c>
      <c r="D207" s="76" t="s">
        <v>263</v>
      </c>
      <c r="E207" s="55"/>
      <c r="F207" s="55">
        <v>120</v>
      </c>
      <c r="G207" s="55">
        <v>120</v>
      </c>
      <c r="H207" s="52">
        <f t="shared" si="7"/>
        <v>100</v>
      </c>
    </row>
    <row r="208" spans="1:8" ht="28.5">
      <c r="A208" s="127"/>
      <c r="B208" s="130"/>
      <c r="C208" s="53" t="s">
        <v>254</v>
      </c>
      <c r="D208" s="76" t="s">
        <v>255</v>
      </c>
      <c r="E208" s="55"/>
      <c r="F208" s="55">
        <v>3841</v>
      </c>
      <c r="G208" s="55">
        <v>854</v>
      </c>
      <c r="H208" s="52">
        <f t="shared" si="7"/>
        <v>22.23379328299922</v>
      </c>
    </row>
    <row r="209" spans="1:8" ht="57">
      <c r="A209" s="127"/>
      <c r="B209" s="130"/>
      <c r="C209" s="53" t="s">
        <v>264</v>
      </c>
      <c r="D209" s="76" t="s">
        <v>265</v>
      </c>
      <c r="E209" s="55"/>
      <c r="F209" s="55">
        <v>115</v>
      </c>
      <c r="G209" s="55">
        <v>115</v>
      </c>
      <c r="H209" s="52">
        <f t="shared" si="7"/>
        <v>100</v>
      </c>
    </row>
    <row r="210" spans="1:8" ht="28.5">
      <c r="A210" s="127"/>
      <c r="B210" s="130"/>
      <c r="C210" s="53" t="s">
        <v>308</v>
      </c>
      <c r="D210" s="76" t="s">
        <v>309</v>
      </c>
      <c r="E210" s="55"/>
      <c r="F210" s="55">
        <v>827</v>
      </c>
      <c r="G210" s="55">
        <v>827</v>
      </c>
      <c r="H210" s="52">
        <f t="shared" si="7"/>
        <v>100</v>
      </c>
    </row>
    <row r="211" spans="1:8" ht="71.25">
      <c r="A211" s="127"/>
      <c r="B211" s="130"/>
      <c r="C211" s="53" t="s">
        <v>316</v>
      </c>
      <c r="D211" s="76" t="s">
        <v>317</v>
      </c>
      <c r="E211" s="55"/>
      <c r="F211" s="55">
        <v>305</v>
      </c>
      <c r="G211" s="55">
        <v>305</v>
      </c>
      <c r="H211" s="52">
        <f t="shared" si="7"/>
        <v>100</v>
      </c>
    </row>
    <row r="212" spans="1:8" ht="42.75">
      <c r="A212" s="127"/>
      <c r="B212" s="130"/>
      <c r="C212" s="53" t="s">
        <v>318</v>
      </c>
      <c r="D212" s="76" t="s">
        <v>319</v>
      </c>
      <c r="E212" s="55"/>
      <c r="F212" s="55">
        <v>805</v>
      </c>
      <c r="G212" s="55">
        <v>805</v>
      </c>
      <c r="H212" s="52">
        <f t="shared" si="7"/>
        <v>100</v>
      </c>
    </row>
    <row r="213" spans="1:8" ht="31.5" customHeight="1">
      <c r="A213" s="127" t="s">
        <v>160</v>
      </c>
      <c r="B213" s="64"/>
      <c r="C213" s="61"/>
      <c r="D213" s="74" t="s">
        <v>203</v>
      </c>
      <c r="E213" s="44">
        <f>E214+E221+E223+E226</f>
        <v>33400</v>
      </c>
      <c r="F213" s="44">
        <f>F214+F221+F223+F226</f>
        <v>32500</v>
      </c>
      <c r="G213" s="44">
        <f>G214+G221+G223+G226</f>
        <v>30995.920000000006</v>
      </c>
      <c r="H213" s="44">
        <f t="shared" si="7"/>
        <v>95.37206153846155</v>
      </c>
    </row>
    <row r="214" spans="1:8" ht="26.25" customHeight="1">
      <c r="A214" s="127"/>
      <c r="B214" s="130" t="s">
        <v>204</v>
      </c>
      <c r="C214" s="61"/>
      <c r="D214" s="75" t="s">
        <v>205</v>
      </c>
      <c r="E214" s="62">
        <f>SUM(E215:E220)</f>
        <v>24900</v>
      </c>
      <c r="F214" s="62">
        <f>SUM(F215:F220)</f>
        <v>27540</v>
      </c>
      <c r="G214" s="62">
        <f>SUM(G215:G220)</f>
        <v>26462.620000000003</v>
      </c>
      <c r="H214" s="52">
        <f t="shared" si="7"/>
        <v>96.08794480755266</v>
      </c>
    </row>
    <row r="215" spans="1:8" ht="28.5">
      <c r="A215" s="127"/>
      <c r="B215" s="130"/>
      <c r="C215" s="53" t="s">
        <v>258</v>
      </c>
      <c r="D215" s="76" t="s">
        <v>259</v>
      </c>
      <c r="E215" s="55">
        <v>15000</v>
      </c>
      <c r="F215" s="55">
        <v>14930</v>
      </c>
      <c r="G215" s="55">
        <v>14351.37</v>
      </c>
      <c r="H215" s="52">
        <f aca="true" t="shared" si="8" ref="H215:H224">G215/F215*100</f>
        <v>96.12438044206296</v>
      </c>
    </row>
    <row r="216" spans="1:8" ht="28.5">
      <c r="A216" s="127"/>
      <c r="B216" s="130"/>
      <c r="C216" s="53" t="s">
        <v>262</v>
      </c>
      <c r="D216" s="76" t="s">
        <v>263</v>
      </c>
      <c r="E216" s="55">
        <v>2100</v>
      </c>
      <c r="F216" s="55">
        <v>2590</v>
      </c>
      <c r="G216" s="55">
        <v>2581.4</v>
      </c>
      <c r="H216" s="52">
        <f t="shared" si="8"/>
        <v>99.66795366795367</v>
      </c>
    </row>
    <row r="217" spans="1:8" ht="28.5">
      <c r="A217" s="127"/>
      <c r="B217" s="130"/>
      <c r="C217" s="53" t="s">
        <v>302</v>
      </c>
      <c r="D217" s="76" t="s">
        <v>303</v>
      </c>
      <c r="E217" s="55">
        <v>1500</v>
      </c>
      <c r="F217" s="55">
        <v>2000</v>
      </c>
      <c r="G217" s="55">
        <v>1975.2</v>
      </c>
      <c r="H217" s="52">
        <f t="shared" si="8"/>
        <v>98.76</v>
      </c>
    </row>
    <row r="218" spans="1:8" ht="28.5">
      <c r="A218" s="127"/>
      <c r="B218" s="130"/>
      <c r="C218" s="53" t="s">
        <v>254</v>
      </c>
      <c r="D218" s="76" t="s">
        <v>255</v>
      </c>
      <c r="E218" s="55">
        <v>2000</v>
      </c>
      <c r="F218" s="55">
        <v>3250</v>
      </c>
      <c r="G218" s="55">
        <v>2802.65</v>
      </c>
      <c r="H218" s="52">
        <f t="shared" si="8"/>
        <v>86.23538461538462</v>
      </c>
    </row>
    <row r="219" spans="1:8" ht="28.5">
      <c r="A219" s="127"/>
      <c r="B219" s="130"/>
      <c r="C219" s="53" t="s">
        <v>256</v>
      </c>
      <c r="D219" s="76" t="s">
        <v>257</v>
      </c>
      <c r="E219" s="55">
        <v>2000</v>
      </c>
      <c r="F219" s="55">
        <v>2320</v>
      </c>
      <c r="G219" s="55">
        <v>2313</v>
      </c>
      <c r="H219" s="52">
        <f t="shared" si="8"/>
        <v>99.69827586206897</v>
      </c>
    </row>
    <row r="220" spans="1:8" ht="28.5" customHeight="1">
      <c r="A220" s="127"/>
      <c r="B220" s="130"/>
      <c r="C220" s="53" t="s">
        <v>312</v>
      </c>
      <c r="D220" s="76" t="s">
        <v>313</v>
      </c>
      <c r="E220" s="55">
        <v>2300</v>
      </c>
      <c r="F220" s="55">
        <v>2450</v>
      </c>
      <c r="G220" s="55">
        <v>2439</v>
      </c>
      <c r="H220" s="52">
        <f t="shared" si="8"/>
        <v>99.55102040816325</v>
      </c>
    </row>
    <row r="221" spans="1:8" ht="17.25" customHeight="1">
      <c r="A221" s="127"/>
      <c r="B221" s="130" t="s">
        <v>161</v>
      </c>
      <c r="C221" s="61"/>
      <c r="D221" s="75" t="s">
        <v>322</v>
      </c>
      <c r="E221" s="62">
        <f>E222</f>
        <v>1000</v>
      </c>
      <c r="F221" s="62">
        <f>F222</f>
        <v>1000</v>
      </c>
      <c r="G221" s="62">
        <f>G222</f>
        <v>1000</v>
      </c>
      <c r="H221" s="52">
        <f t="shared" si="8"/>
        <v>100</v>
      </c>
    </row>
    <row r="222" spans="1:8" ht="28.5">
      <c r="A222" s="127"/>
      <c r="B222" s="130"/>
      <c r="C222" s="53" t="s">
        <v>258</v>
      </c>
      <c r="D222" s="76" t="s">
        <v>259</v>
      </c>
      <c r="E222" s="55">
        <v>1000</v>
      </c>
      <c r="F222" s="55">
        <v>1000</v>
      </c>
      <c r="G222" s="55">
        <v>1000</v>
      </c>
      <c r="H222" s="52">
        <f t="shared" si="8"/>
        <v>100</v>
      </c>
    </row>
    <row r="223" spans="1:8" ht="18" customHeight="1">
      <c r="A223" s="127"/>
      <c r="B223" s="130" t="s">
        <v>206</v>
      </c>
      <c r="C223" s="61"/>
      <c r="D223" s="75" t="s">
        <v>162</v>
      </c>
      <c r="E223" s="62">
        <f>SUM(E224:E225)</f>
        <v>5000</v>
      </c>
      <c r="F223" s="62">
        <f>SUM(F224:F224)</f>
        <v>3000</v>
      </c>
      <c r="G223" s="62">
        <f>SUM(G224:G224)</f>
        <v>2932.08</v>
      </c>
      <c r="H223" s="52">
        <f t="shared" si="8"/>
        <v>97.736</v>
      </c>
    </row>
    <row r="224" spans="1:8" ht="29.25" customHeight="1">
      <c r="A224" s="127"/>
      <c r="B224" s="130"/>
      <c r="C224" s="53" t="s">
        <v>258</v>
      </c>
      <c r="D224" s="76" t="s">
        <v>259</v>
      </c>
      <c r="E224" s="55">
        <v>4000</v>
      </c>
      <c r="F224" s="55">
        <v>3000</v>
      </c>
      <c r="G224" s="55">
        <v>2932.08</v>
      </c>
      <c r="H224" s="52">
        <f t="shared" si="8"/>
        <v>97.736</v>
      </c>
    </row>
    <row r="225" spans="1:8" ht="17.25" customHeight="1">
      <c r="A225" s="127"/>
      <c r="B225" s="130"/>
      <c r="C225" s="53" t="s">
        <v>254</v>
      </c>
      <c r="D225" s="76" t="s">
        <v>255</v>
      </c>
      <c r="E225" s="55">
        <v>1000</v>
      </c>
      <c r="F225" s="55"/>
      <c r="G225" s="55"/>
      <c r="H225" s="52"/>
    </row>
    <row r="226" spans="1:8" ht="15" customHeight="1">
      <c r="A226" s="127"/>
      <c r="B226" s="130" t="s">
        <v>323</v>
      </c>
      <c r="C226" s="61"/>
      <c r="D226" s="75" t="s">
        <v>245</v>
      </c>
      <c r="E226" s="62">
        <f>E227</f>
        <v>2500</v>
      </c>
      <c r="F226" s="62">
        <f>F227</f>
        <v>960</v>
      </c>
      <c r="G226" s="62">
        <f>G227</f>
        <v>601.22</v>
      </c>
      <c r="H226" s="52">
        <f>G226/F226*100</f>
        <v>62.62708333333333</v>
      </c>
    </row>
    <row r="227" spans="1:8" ht="21" customHeight="1">
      <c r="A227" s="127"/>
      <c r="B227" s="130"/>
      <c r="C227" s="53" t="s">
        <v>254</v>
      </c>
      <c r="D227" s="76" t="s">
        <v>255</v>
      </c>
      <c r="E227" s="55">
        <v>2500</v>
      </c>
      <c r="F227" s="55">
        <v>960</v>
      </c>
      <c r="G227" s="55">
        <v>601.22</v>
      </c>
      <c r="H227" s="52">
        <f>G227/F227*100</f>
        <v>62.62708333333333</v>
      </c>
    </row>
    <row r="228" spans="1:8" ht="77.25" customHeight="1">
      <c r="A228" s="127" t="s">
        <v>207</v>
      </c>
      <c r="B228" s="64"/>
      <c r="C228" s="61"/>
      <c r="D228" s="74" t="s">
        <v>324</v>
      </c>
      <c r="E228" s="44">
        <f aca="true" t="shared" si="9" ref="E228:G229">E229</f>
        <v>1000</v>
      </c>
      <c r="F228" s="44">
        <f t="shared" si="9"/>
        <v>4205</v>
      </c>
      <c r="G228" s="44">
        <f t="shared" si="9"/>
        <v>4203.92</v>
      </c>
      <c r="H228" s="44">
        <f>G228/F228*100</f>
        <v>99.97431629013079</v>
      </c>
    </row>
    <row r="229" spans="1:8" ht="43.5" customHeight="1">
      <c r="A229" s="127"/>
      <c r="B229" s="130" t="s">
        <v>209</v>
      </c>
      <c r="C229" s="61"/>
      <c r="D229" s="75" t="s">
        <v>210</v>
      </c>
      <c r="E229" s="62">
        <f t="shared" si="9"/>
        <v>1000</v>
      </c>
      <c r="F229" s="62">
        <f t="shared" si="9"/>
        <v>4205</v>
      </c>
      <c r="G229" s="62">
        <f t="shared" si="9"/>
        <v>4203.92</v>
      </c>
      <c r="H229" s="52">
        <f>G229/F229*100</f>
        <v>99.97431629013079</v>
      </c>
    </row>
    <row r="230" spans="1:8" ht="28.5">
      <c r="A230" s="127"/>
      <c r="B230" s="130"/>
      <c r="C230" s="53" t="s">
        <v>254</v>
      </c>
      <c r="D230" s="76" t="s">
        <v>255</v>
      </c>
      <c r="E230" s="55">
        <v>1000</v>
      </c>
      <c r="F230" s="55">
        <v>4205</v>
      </c>
      <c r="G230" s="55">
        <v>4203.92</v>
      </c>
      <c r="H230" s="52">
        <f>G230/F230*100</f>
        <v>99.97431629013079</v>
      </c>
    </row>
    <row r="231" spans="1:8" ht="17.25" customHeight="1">
      <c r="A231" s="127" t="s">
        <v>325</v>
      </c>
      <c r="B231" s="64"/>
      <c r="C231" s="61"/>
      <c r="D231" s="74" t="s">
        <v>326</v>
      </c>
      <c r="E231" s="44">
        <f>E232</f>
        <v>22000</v>
      </c>
      <c r="F231" s="44">
        <f>F232</f>
        <v>2000</v>
      </c>
      <c r="G231" s="44"/>
      <c r="H231" s="44"/>
    </row>
    <row r="232" spans="1:8" ht="13.5" customHeight="1">
      <c r="A232" s="127"/>
      <c r="B232" s="130" t="s">
        <v>327</v>
      </c>
      <c r="C232" s="61"/>
      <c r="D232" s="75" t="s">
        <v>328</v>
      </c>
      <c r="E232" s="62">
        <f>E233</f>
        <v>22000</v>
      </c>
      <c r="F232" s="62">
        <f>F233</f>
        <v>2000</v>
      </c>
      <c r="G232" s="62"/>
      <c r="H232" s="44"/>
    </row>
    <row r="233" spans="1:8" ht="28.5">
      <c r="A233" s="127"/>
      <c r="B233" s="130"/>
      <c r="C233" s="53" t="s">
        <v>329</v>
      </c>
      <c r="D233" s="76" t="s">
        <v>330</v>
      </c>
      <c r="E233" s="55">
        <v>22000</v>
      </c>
      <c r="F233" s="55">
        <v>2000</v>
      </c>
      <c r="G233" s="55"/>
      <c r="H233" s="44"/>
    </row>
    <row r="234" spans="1:8" ht="33.75" customHeight="1">
      <c r="A234" s="127" t="s">
        <v>213</v>
      </c>
      <c r="B234" s="64"/>
      <c r="C234" s="61"/>
      <c r="D234" s="74" t="s">
        <v>214</v>
      </c>
      <c r="E234" s="44">
        <f>E235++E252+E266+E276+E281+E289+E296+E303</f>
        <v>625298</v>
      </c>
      <c r="F234" s="44">
        <f>F235+F252+F266+F276+F281+F289+F296+F303</f>
        <v>564065</v>
      </c>
      <c r="G234" s="44">
        <f>G235++G252+G266+G276+G281+G289+G296+G303</f>
        <v>542159.1499999999</v>
      </c>
      <c r="H234" s="44">
        <f>G234/F234*100</f>
        <v>96.11643161692356</v>
      </c>
    </row>
    <row r="235" spans="1:8" ht="13.5" customHeight="1">
      <c r="A235" s="127"/>
      <c r="B235" s="130" t="s">
        <v>215</v>
      </c>
      <c r="C235" s="61"/>
      <c r="D235" s="75" t="s">
        <v>216</v>
      </c>
      <c r="E235" s="62">
        <f>SUM(E236:E251)</f>
        <v>385771</v>
      </c>
      <c r="F235" s="62">
        <f>SUM(F236:F251)</f>
        <v>329044</v>
      </c>
      <c r="G235" s="62">
        <f>SUM(G236:G251)</f>
        <v>320271.75</v>
      </c>
      <c r="H235" s="52">
        <f>G235/F235*100</f>
        <v>97.33401915853199</v>
      </c>
    </row>
    <row r="236" spans="1:8" ht="28.5">
      <c r="A236" s="127"/>
      <c r="B236" s="130"/>
      <c r="C236" s="53" t="s">
        <v>258</v>
      </c>
      <c r="D236" s="76" t="s">
        <v>259</v>
      </c>
      <c r="E236" s="55">
        <v>243180</v>
      </c>
      <c r="F236" s="55">
        <v>204662</v>
      </c>
      <c r="G236" s="55">
        <v>204661.82</v>
      </c>
      <c r="H236" s="52">
        <f>G236/F236*100</f>
        <v>99.99991205011189</v>
      </c>
    </row>
    <row r="237" spans="1:8" ht="57">
      <c r="A237" s="127"/>
      <c r="B237" s="130"/>
      <c r="C237" s="53" t="s">
        <v>300</v>
      </c>
      <c r="D237" s="76" t="s">
        <v>331</v>
      </c>
      <c r="E237" s="55">
        <v>5000</v>
      </c>
      <c r="F237" s="55">
        <v>14</v>
      </c>
      <c r="G237" s="55"/>
      <c r="H237" s="52"/>
    </row>
    <row r="238" spans="1:8" ht="28.5">
      <c r="A238" s="127"/>
      <c r="B238" s="130"/>
      <c r="C238" s="53" t="s">
        <v>262</v>
      </c>
      <c r="D238" s="76" t="s">
        <v>263</v>
      </c>
      <c r="E238" s="55">
        <v>30900</v>
      </c>
      <c r="F238" s="55">
        <v>24527</v>
      </c>
      <c r="G238" s="55">
        <v>23554.39</v>
      </c>
      <c r="H238" s="52">
        <f aca="true" t="shared" si="10" ref="H238:H245">G238/F238*100</f>
        <v>96.03453337138663</v>
      </c>
    </row>
    <row r="239" spans="1:8" ht="28.5">
      <c r="A239" s="127"/>
      <c r="B239" s="130"/>
      <c r="C239" s="53" t="s">
        <v>274</v>
      </c>
      <c r="D239" s="76" t="s">
        <v>275</v>
      </c>
      <c r="E239" s="55">
        <v>6000</v>
      </c>
      <c r="F239" s="55">
        <v>3993</v>
      </c>
      <c r="G239" s="55">
        <v>2710.1</v>
      </c>
      <c r="H239" s="52">
        <f t="shared" si="10"/>
        <v>67.87127473077886</v>
      </c>
    </row>
    <row r="240" spans="1:8" ht="28.5">
      <c r="A240" s="127"/>
      <c r="B240" s="130"/>
      <c r="C240" s="53" t="s">
        <v>302</v>
      </c>
      <c r="D240" s="76" t="s">
        <v>303</v>
      </c>
      <c r="E240" s="55">
        <v>1000</v>
      </c>
      <c r="F240" s="55">
        <v>1000</v>
      </c>
      <c r="G240" s="55">
        <v>827.45</v>
      </c>
      <c r="H240" s="52">
        <f t="shared" si="10"/>
        <v>82.745</v>
      </c>
    </row>
    <row r="241" spans="1:8" ht="28.5">
      <c r="A241" s="127"/>
      <c r="B241" s="130"/>
      <c r="C241" s="53" t="s">
        <v>254</v>
      </c>
      <c r="D241" s="76" t="s">
        <v>255</v>
      </c>
      <c r="E241" s="55">
        <v>23400</v>
      </c>
      <c r="F241" s="55">
        <v>23400</v>
      </c>
      <c r="G241" s="55">
        <v>20046.83</v>
      </c>
      <c r="H241" s="52">
        <f t="shared" si="10"/>
        <v>85.67021367521367</v>
      </c>
    </row>
    <row r="242" spans="1:8" ht="28.5">
      <c r="A242" s="127"/>
      <c r="B242" s="130"/>
      <c r="C242" s="53" t="s">
        <v>304</v>
      </c>
      <c r="D242" s="76" t="s">
        <v>305</v>
      </c>
      <c r="E242" s="55">
        <v>1800</v>
      </c>
      <c r="F242" s="55">
        <v>1310</v>
      </c>
      <c r="G242" s="55">
        <v>541.59</v>
      </c>
      <c r="H242" s="52">
        <f t="shared" si="10"/>
        <v>41.342748091603056</v>
      </c>
    </row>
    <row r="243" spans="1:8" ht="57">
      <c r="A243" s="127"/>
      <c r="B243" s="130"/>
      <c r="C243" s="53" t="s">
        <v>306</v>
      </c>
      <c r="D243" s="76" t="s">
        <v>307</v>
      </c>
      <c r="E243" s="55">
        <v>1200</v>
      </c>
      <c r="F243" s="55">
        <v>1200</v>
      </c>
      <c r="G243" s="55">
        <v>879.72</v>
      </c>
      <c r="H243" s="52">
        <f t="shared" si="10"/>
        <v>73.31</v>
      </c>
    </row>
    <row r="244" spans="1:8" ht="57">
      <c r="A244" s="127"/>
      <c r="B244" s="130"/>
      <c r="C244" s="53" t="s">
        <v>264</v>
      </c>
      <c r="D244" s="76" t="s">
        <v>265</v>
      </c>
      <c r="E244" s="55">
        <v>6000</v>
      </c>
      <c r="F244" s="55">
        <v>4000</v>
      </c>
      <c r="G244" s="55">
        <v>3551.93</v>
      </c>
      <c r="H244" s="52">
        <f t="shared" si="10"/>
        <v>88.79825</v>
      </c>
    </row>
    <row r="245" spans="1:8" ht="28.5">
      <c r="A245" s="127"/>
      <c r="B245" s="130"/>
      <c r="C245" s="53" t="s">
        <v>308</v>
      </c>
      <c r="D245" s="76" t="s">
        <v>309</v>
      </c>
      <c r="E245" s="55">
        <v>4000</v>
      </c>
      <c r="F245" s="55">
        <v>2700</v>
      </c>
      <c r="G245" s="55">
        <v>2408.76</v>
      </c>
      <c r="H245" s="52">
        <f t="shared" si="10"/>
        <v>89.21333333333334</v>
      </c>
    </row>
    <row r="246" spans="1:8" ht="28.5">
      <c r="A246" s="127"/>
      <c r="B246" s="130"/>
      <c r="C246" s="53" t="s">
        <v>256</v>
      </c>
      <c r="D246" s="76" t="s">
        <v>257</v>
      </c>
      <c r="E246" s="55">
        <v>2500</v>
      </c>
      <c r="F246" s="55">
        <v>500</v>
      </c>
      <c r="G246" s="55"/>
      <c r="H246" s="52"/>
    </row>
    <row r="247" spans="1:8" ht="42.75">
      <c r="A247" s="127"/>
      <c r="B247" s="130"/>
      <c r="C247" s="53" t="s">
        <v>310</v>
      </c>
      <c r="D247" s="76" t="s">
        <v>311</v>
      </c>
      <c r="E247" s="55">
        <v>56951</v>
      </c>
      <c r="F247" s="55">
        <v>58462</v>
      </c>
      <c r="G247" s="55">
        <v>58462</v>
      </c>
      <c r="H247" s="52">
        <f aca="true" t="shared" si="11" ref="H247:H267">G247/F247*100</f>
        <v>100</v>
      </c>
    </row>
    <row r="248" spans="1:8" ht="28.5">
      <c r="A248" s="127"/>
      <c r="B248" s="130"/>
      <c r="C248" s="53" t="s">
        <v>312</v>
      </c>
      <c r="D248" s="76" t="s">
        <v>313</v>
      </c>
      <c r="E248" s="55">
        <v>340</v>
      </c>
      <c r="F248" s="55">
        <v>376</v>
      </c>
      <c r="G248" s="55">
        <v>376</v>
      </c>
      <c r="H248" s="52">
        <f t="shared" si="11"/>
        <v>100</v>
      </c>
    </row>
    <row r="249" spans="1:8" ht="42.75">
      <c r="A249" s="127"/>
      <c r="B249" s="130"/>
      <c r="C249" s="53" t="s">
        <v>314</v>
      </c>
      <c r="D249" s="76" t="s">
        <v>332</v>
      </c>
      <c r="E249" s="55">
        <v>1000</v>
      </c>
      <c r="F249" s="55">
        <v>400</v>
      </c>
      <c r="G249" s="55">
        <v>380</v>
      </c>
      <c r="H249" s="52">
        <f t="shared" si="11"/>
        <v>95</v>
      </c>
    </row>
    <row r="250" spans="1:8" ht="71.25">
      <c r="A250" s="127"/>
      <c r="B250" s="130"/>
      <c r="C250" s="53" t="s">
        <v>316</v>
      </c>
      <c r="D250" s="76" t="s">
        <v>317</v>
      </c>
      <c r="E250" s="55">
        <v>1000</v>
      </c>
      <c r="F250" s="55">
        <v>1000</v>
      </c>
      <c r="G250" s="55">
        <v>705.93</v>
      </c>
      <c r="H250" s="52">
        <f t="shared" si="11"/>
        <v>70.59299999999999</v>
      </c>
    </row>
    <row r="251" spans="1:8" ht="42.75">
      <c r="A251" s="127"/>
      <c r="B251" s="130"/>
      <c r="C251" s="53" t="s">
        <v>318</v>
      </c>
      <c r="D251" s="76" t="s">
        <v>319</v>
      </c>
      <c r="E251" s="55">
        <v>1500</v>
      </c>
      <c r="F251" s="55">
        <v>1500</v>
      </c>
      <c r="G251" s="55">
        <v>1165.23</v>
      </c>
      <c r="H251" s="52">
        <f t="shared" si="11"/>
        <v>77.682</v>
      </c>
    </row>
    <row r="252" spans="1:8" ht="13.5" customHeight="1">
      <c r="A252" s="127"/>
      <c r="B252" s="130" t="s">
        <v>219</v>
      </c>
      <c r="C252" s="61"/>
      <c r="D252" s="75" t="s">
        <v>220</v>
      </c>
      <c r="E252" s="62">
        <f>SUM(E253:E265)</f>
        <v>63909</v>
      </c>
      <c r="F252" s="62">
        <f>SUM(F253:F265)</f>
        <v>70163</v>
      </c>
      <c r="G252" s="62">
        <f>SUM(G253:G265)</f>
        <v>67101.66999999998</v>
      </c>
      <c r="H252" s="52">
        <f t="shared" si="11"/>
        <v>95.63683137836179</v>
      </c>
    </row>
    <row r="253" spans="1:8" ht="28.5">
      <c r="A253" s="127"/>
      <c r="B253" s="130"/>
      <c r="C253" s="53" t="s">
        <v>258</v>
      </c>
      <c r="D253" s="76" t="s">
        <v>259</v>
      </c>
      <c r="E253" s="55">
        <v>15300</v>
      </c>
      <c r="F253" s="55">
        <v>18854</v>
      </c>
      <c r="G253" s="55">
        <v>17970.26</v>
      </c>
      <c r="H253" s="52">
        <f t="shared" si="11"/>
        <v>95.3127187864644</v>
      </c>
    </row>
    <row r="254" spans="1:8" ht="57">
      <c r="A254" s="127"/>
      <c r="B254" s="130"/>
      <c r="C254" s="53" t="s">
        <v>300</v>
      </c>
      <c r="D254" s="76" t="s">
        <v>331</v>
      </c>
      <c r="E254" s="55">
        <v>10000</v>
      </c>
      <c r="F254" s="55">
        <v>17745</v>
      </c>
      <c r="G254" s="55">
        <v>17744.62</v>
      </c>
      <c r="H254" s="52">
        <f t="shared" si="11"/>
        <v>99.9978585517047</v>
      </c>
    </row>
    <row r="255" spans="1:8" ht="28.5">
      <c r="A255" s="127"/>
      <c r="B255" s="130"/>
      <c r="C255" s="53" t="s">
        <v>262</v>
      </c>
      <c r="D255" s="76" t="s">
        <v>263</v>
      </c>
      <c r="E255" s="55">
        <v>3500</v>
      </c>
      <c r="F255" s="55">
        <v>1500</v>
      </c>
      <c r="G255" s="55">
        <v>1325.85</v>
      </c>
      <c r="H255" s="52">
        <f t="shared" si="11"/>
        <v>88.38999999999999</v>
      </c>
    </row>
    <row r="256" spans="1:8" ht="28.5">
      <c r="A256" s="127"/>
      <c r="B256" s="130"/>
      <c r="C256" s="53" t="s">
        <v>274</v>
      </c>
      <c r="D256" s="76" t="s">
        <v>275</v>
      </c>
      <c r="E256" s="55">
        <v>2000</v>
      </c>
      <c r="F256" s="55">
        <v>1400</v>
      </c>
      <c r="G256" s="55">
        <v>1236.85</v>
      </c>
      <c r="H256" s="52">
        <f t="shared" si="11"/>
        <v>88.34642857142858</v>
      </c>
    </row>
    <row r="257" spans="1:8" ht="28.5">
      <c r="A257" s="127"/>
      <c r="B257" s="130"/>
      <c r="C257" s="53" t="s">
        <v>302</v>
      </c>
      <c r="D257" s="76" t="s">
        <v>303</v>
      </c>
      <c r="E257" s="55">
        <v>500</v>
      </c>
      <c r="F257" s="55">
        <v>320</v>
      </c>
      <c r="G257" s="55">
        <v>311.2</v>
      </c>
      <c r="H257" s="52">
        <f t="shared" si="11"/>
        <v>97.24999999999999</v>
      </c>
    </row>
    <row r="258" spans="1:8" ht="28.5">
      <c r="A258" s="127"/>
      <c r="B258" s="130"/>
      <c r="C258" s="53" t="s">
        <v>254</v>
      </c>
      <c r="D258" s="76" t="s">
        <v>255</v>
      </c>
      <c r="E258" s="55">
        <v>4300</v>
      </c>
      <c r="F258" s="55">
        <v>4030</v>
      </c>
      <c r="G258" s="55">
        <v>3575.24</v>
      </c>
      <c r="H258" s="52">
        <f t="shared" si="11"/>
        <v>88.71563275434242</v>
      </c>
    </row>
    <row r="259" spans="1:8" ht="28.5">
      <c r="A259" s="127"/>
      <c r="B259" s="130"/>
      <c r="C259" s="53" t="s">
        <v>304</v>
      </c>
      <c r="D259" s="76" t="s">
        <v>333</v>
      </c>
      <c r="E259" s="55">
        <v>700</v>
      </c>
      <c r="F259" s="55">
        <v>800</v>
      </c>
      <c r="G259" s="55">
        <v>774.72</v>
      </c>
      <c r="H259" s="52">
        <f t="shared" si="11"/>
        <v>96.84</v>
      </c>
    </row>
    <row r="260" spans="1:8" ht="57">
      <c r="A260" s="127"/>
      <c r="B260" s="130"/>
      <c r="C260" s="53" t="s">
        <v>264</v>
      </c>
      <c r="D260" s="76" t="s">
        <v>265</v>
      </c>
      <c r="E260" s="55">
        <v>1200</v>
      </c>
      <c r="F260" s="55">
        <v>800</v>
      </c>
      <c r="G260" s="55">
        <v>775.16</v>
      </c>
      <c r="H260" s="52">
        <f t="shared" si="11"/>
        <v>96.895</v>
      </c>
    </row>
    <row r="261" spans="1:8" ht="28.5">
      <c r="A261" s="127"/>
      <c r="B261" s="130"/>
      <c r="C261" s="53" t="s">
        <v>308</v>
      </c>
      <c r="D261" s="76" t="s">
        <v>309</v>
      </c>
      <c r="E261" s="55">
        <v>3512</v>
      </c>
      <c r="F261" s="55">
        <v>3246</v>
      </c>
      <c r="G261" s="55">
        <v>2495.88</v>
      </c>
      <c r="H261" s="52">
        <f t="shared" si="11"/>
        <v>76.8909426987061</v>
      </c>
    </row>
    <row r="262" spans="1:8" ht="42.75">
      <c r="A262" s="127"/>
      <c r="B262" s="130"/>
      <c r="C262" s="53" t="s">
        <v>310</v>
      </c>
      <c r="D262" s="76" t="s">
        <v>311</v>
      </c>
      <c r="E262" s="55">
        <v>18397</v>
      </c>
      <c r="F262" s="55">
        <v>18397</v>
      </c>
      <c r="G262" s="55">
        <v>18397</v>
      </c>
      <c r="H262" s="52">
        <f t="shared" si="11"/>
        <v>100</v>
      </c>
    </row>
    <row r="263" spans="1:8" ht="42.75">
      <c r="A263" s="127"/>
      <c r="B263" s="130"/>
      <c r="C263" s="53" t="s">
        <v>314</v>
      </c>
      <c r="D263" s="76" t="s">
        <v>315</v>
      </c>
      <c r="E263" s="55">
        <v>1500</v>
      </c>
      <c r="F263" s="55">
        <v>500</v>
      </c>
      <c r="G263" s="55">
        <v>235</v>
      </c>
      <c r="H263" s="52">
        <f t="shared" si="11"/>
        <v>47</v>
      </c>
    </row>
    <row r="264" spans="1:8" ht="71.25">
      <c r="A264" s="127"/>
      <c r="B264" s="130"/>
      <c r="C264" s="53" t="s">
        <v>316</v>
      </c>
      <c r="D264" s="76" t="s">
        <v>317</v>
      </c>
      <c r="E264" s="55">
        <v>1000</v>
      </c>
      <c r="F264" s="55">
        <v>1000</v>
      </c>
      <c r="G264" s="55">
        <v>689.02</v>
      </c>
      <c r="H264" s="52">
        <f t="shared" si="11"/>
        <v>68.902</v>
      </c>
    </row>
    <row r="265" spans="1:8" ht="42.75">
      <c r="A265" s="127"/>
      <c r="B265" s="130"/>
      <c r="C265" s="53" t="s">
        <v>318</v>
      </c>
      <c r="D265" s="76" t="s">
        <v>319</v>
      </c>
      <c r="E265" s="55">
        <v>2000</v>
      </c>
      <c r="F265" s="55">
        <v>1571</v>
      </c>
      <c r="G265" s="55">
        <v>1570.87</v>
      </c>
      <c r="H265" s="52">
        <f t="shared" si="11"/>
        <v>99.99172501591343</v>
      </c>
    </row>
    <row r="266" spans="1:8" ht="13.5" customHeight="1">
      <c r="A266" s="127"/>
      <c r="B266" s="130" t="s">
        <v>221</v>
      </c>
      <c r="C266" s="61"/>
      <c r="D266" s="75" t="s">
        <v>222</v>
      </c>
      <c r="E266" s="62">
        <f>SUM(E267:E275)</f>
        <v>75658</v>
      </c>
      <c r="F266" s="62">
        <f>SUM(F267:F275)</f>
        <v>58891</v>
      </c>
      <c r="G266" s="62">
        <f>SUM(G267:G275)</f>
        <v>56502.649999999994</v>
      </c>
      <c r="H266" s="52">
        <f t="shared" si="11"/>
        <v>95.94445670815574</v>
      </c>
    </row>
    <row r="267" spans="1:8" ht="28.5">
      <c r="A267" s="127"/>
      <c r="B267" s="130"/>
      <c r="C267" s="53" t="s">
        <v>258</v>
      </c>
      <c r="D267" s="76" t="s">
        <v>259</v>
      </c>
      <c r="E267" s="55">
        <v>38500</v>
      </c>
      <c r="F267" s="55">
        <v>25000</v>
      </c>
      <c r="G267" s="55">
        <v>24978.01</v>
      </c>
      <c r="H267" s="52">
        <f t="shared" si="11"/>
        <v>99.91203999999999</v>
      </c>
    </row>
    <row r="268" spans="1:8" ht="57">
      <c r="A268" s="127"/>
      <c r="B268" s="130"/>
      <c r="C268" s="53" t="s">
        <v>300</v>
      </c>
      <c r="D268" s="76" t="s">
        <v>331</v>
      </c>
      <c r="E268" s="55">
        <v>2000</v>
      </c>
      <c r="F268" s="55"/>
      <c r="G268" s="55"/>
      <c r="H268" s="52"/>
    </row>
    <row r="269" spans="1:8" ht="28.5">
      <c r="A269" s="127"/>
      <c r="B269" s="130"/>
      <c r="C269" s="53" t="s">
        <v>262</v>
      </c>
      <c r="D269" s="76" t="s">
        <v>263</v>
      </c>
      <c r="E269" s="55">
        <v>6100</v>
      </c>
      <c r="F269" s="55">
        <v>4907</v>
      </c>
      <c r="G269" s="55">
        <v>4906.83</v>
      </c>
      <c r="H269" s="52">
        <f>G269/F269*100</f>
        <v>99.99653556144284</v>
      </c>
    </row>
    <row r="270" spans="1:8" ht="28.5">
      <c r="A270" s="127"/>
      <c r="B270" s="130"/>
      <c r="C270" s="53" t="s">
        <v>274</v>
      </c>
      <c r="D270" s="76" t="s">
        <v>275</v>
      </c>
      <c r="E270" s="55">
        <v>700</v>
      </c>
      <c r="F270" s="55">
        <v>833</v>
      </c>
      <c r="G270" s="55">
        <v>832.81</v>
      </c>
      <c r="H270" s="52">
        <f>G270/F270*100</f>
        <v>99.97719087635053</v>
      </c>
    </row>
    <row r="271" spans="1:8" ht="28.5">
      <c r="A271" s="127"/>
      <c r="B271" s="130"/>
      <c r="C271" s="53" t="s">
        <v>302</v>
      </c>
      <c r="D271" s="76" t="s">
        <v>303</v>
      </c>
      <c r="E271" s="55">
        <v>500</v>
      </c>
      <c r="F271" s="55">
        <v>300</v>
      </c>
      <c r="G271" s="55">
        <v>125.4</v>
      </c>
      <c r="H271" s="52">
        <f>G271/F271*100</f>
        <v>41.800000000000004</v>
      </c>
    </row>
    <row r="272" spans="1:8" ht="28.5">
      <c r="A272" s="127"/>
      <c r="B272" s="130"/>
      <c r="C272" s="53" t="s">
        <v>254</v>
      </c>
      <c r="D272" s="76" t="s">
        <v>255</v>
      </c>
      <c r="E272" s="55">
        <v>7250</v>
      </c>
      <c r="F272" s="55">
        <v>4821</v>
      </c>
      <c r="G272" s="55">
        <v>3068.08</v>
      </c>
      <c r="H272" s="52">
        <f>G272/F272*100</f>
        <v>63.63990873262808</v>
      </c>
    </row>
    <row r="273" spans="1:8" ht="28.5">
      <c r="A273" s="127"/>
      <c r="B273" s="130"/>
      <c r="C273" s="53" t="s">
        <v>304</v>
      </c>
      <c r="D273" s="76" t="s">
        <v>333</v>
      </c>
      <c r="E273" s="55">
        <v>2000</v>
      </c>
      <c r="F273" s="55">
        <v>1800</v>
      </c>
      <c r="G273" s="55">
        <v>1361.52</v>
      </c>
      <c r="H273" s="52">
        <f>G273/F273*100</f>
        <v>75.64</v>
      </c>
    </row>
    <row r="274" spans="1:8" ht="28.5">
      <c r="A274" s="127"/>
      <c r="B274" s="130"/>
      <c r="C274" s="53" t="s">
        <v>256</v>
      </c>
      <c r="D274" s="76" t="s">
        <v>257</v>
      </c>
      <c r="E274" s="55">
        <v>1000</v>
      </c>
      <c r="F274" s="55"/>
      <c r="G274" s="55"/>
      <c r="H274" s="52"/>
    </row>
    <row r="275" spans="1:8" ht="42.75">
      <c r="A275" s="127"/>
      <c r="B275" s="130"/>
      <c r="C275" s="53" t="s">
        <v>310</v>
      </c>
      <c r="D275" s="76" t="s">
        <v>311</v>
      </c>
      <c r="E275" s="55">
        <v>17608</v>
      </c>
      <c r="F275" s="55">
        <v>21230</v>
      </c>
      <c r="G275" s="55">
        <v>21230</v>
      </c>
      <c r="H275" s="52">
        <f aca="true" t="shared" si="12" ref="H275:H286">G275/F275*100</f>
        <v>100</v>
      </c>
    </row>
    <row r="276" spans="1:8" ht="26.25" customHeight="1">
      <c r="A276" s="127"/>
      <c r="B276" s="130" t="s">
        <v>334</v>
      </c>
      <c r="C276" s="61"/>
      <c r="D276" s="75" t="s">
        <v>335</v>
      </c>
      <c r="E276" s="62">
        <f>SUM(E277:E280)</f>
        <v>43000</v>
      </c>
      <c r="F276" s="62">
        <f>SUM(F277:F280)</f>
        <v>47900</v>
      </c>
      <c r="G276" s="62">
        <f>SUM(G277:G280)</f>
        <v>46662.72</v>
      </c>
      <c r="H276" s="52">
        <f t="shared" si="12"/>
        <v>97.41695198329853</v>
      </c>
    </row>
    <row r="277" spans="1:8" ht="28.5">
      <c r="A277" s="127"/>
      <c r="B277" s="130"/>
      <c r="C277" s="53" t="s">
        <v>258</v>
      </c>
      <c r="D277" s="76" t="s">
        <v>259</v>
      </c>
      <c r="E277" s="55">
        <v>29000</v>
      </c>
      <c r="F277" s="55">
        <v>38150</v>
      </c>
      <c r="G277" s="55">
        <v>37440.54</v>
      </c>
      <c r="H277" s="52">
        <f t="shared" si="12"/>
        <v>98.14034076015727</v>
      </c>
    </row>
    <row r="278" spans="1:8" ht="28.5">
      <c r="A278" s="127"/>
      <c r="B278" s="130"/>
      <c r="C278" s="53" t="s">
        <v>254</v>
      </c>
      <c r="D278" s="76" t="s">
        <v>255</v>
      </c>
      <c r="E278" s="55">
        <v>10000</v>
      </c>
      <c r="F278" s="55">
        <v>6000</v>
      </c>
      <c r="G278" s="55">
        <v>5473.18</v>
      </c>
      <c r="H278" s="52">
        <f t="shared" si="12"/>
        <v>91.21966666666668</v>
      </c>
    </row>
    <row r="279" spans="1:8" ht="28.5">
      <c r="A279" s="127"/>
      <c r="B279" s="130"/>
      <c r="C279" s="53" t="s">
        <v>256</v>
      </c>
      <c r="D279" s="76" t="s">
        <v>257</v>
      </c>
      <c r="E279" s="55">
        <v>2000</v>
      </c>
      <c r="F279" s="55">
        <v>1550</v>
      </c>
      <c r="G279" s="55">
        <v>1549</v>
      </c>
      <c r="H279" s="52">
        <f t="shared" si="12"/>
        <v>99.93548387096774</v>
      </c>
    </row>
    <row r="280" spans="1:8" ht="57">
      <c r="A280" s="127"/>
      <c r="B280" s="130"/>
      <c r="C280" s="53" t="s">
        <v>283</v>
      </c>
      <c r="D280" s="76" t="s">
        <v>284</v>
      </c>
      <c r="E280" s="55">
        <v>2000</v>
      </c>
      <c r="F280" s="55">
        <v>2200</v>
      </c>
      <c r="G280" s="55">
        <v>2200</v>
      </c>
      <c r="H280" s="52">
        <f t="shared" si="12"/>
        <v>100</v>
      </c>
    </row>
    <row r="281" spans="1:8" ht="46.5" customHeight="1">
      <c r="A281" s="127"/>
      <c r="B281" s="130" t="s">
        <v>223</v>
      </c>
      <c r="C281" s="61"/>
      <c r="D281" s="75" t="s">
        <v>224</v>
      </c>
      <c r="E281" s="62">
        <f>SUM(E282:E288)</f>
        <v>11707</v>
      </c>
      <c r="F281" s="62">
        <f>SUM(F282:F288)</f>
        <v>9463</v>
      </c>
      <c r="G281" s="62">
        <f>SUM(G282:G288)</f>
        <v>8820.65</v>
      </c>
      <c r="H281" s="52">
        <f t="shared" si="12"/>
        <v>93.21198351474163</v>
      </c>
    </row>
    <row r="282" spans="1:8" ht="28.5">
      <c r="A282" s="127"/>
      <c r="B282" s="130"/>
      <c r="C282" s="53" t="s">
        <v>258</v>
      </c>
      <c r="D282" s="76" t="s">
        <v>259</v>
      </c>
      <c r="E282" s="55">
        <v>2500</v>
      </c>
      <c r="F282" s="55">
        <v>600</v>
      </c>
      <c r="G282" s="55">
        <v>559.48</v>
      </c>
      <c r="H282" s="52">
        <f t="shared" si="12"/>
        <v>93.24666666666667</v>
      </c>
    </row>
    <row r="283" spans="1:8" ht="28.5">
      <c r="A283" s="127"/>
      <c r="B283" s="130"/>
      <c r="C283" s="53" t="s">
        <v>302</v>
      </c>
      <c r="D283" s="76" t="s">
        <v>303</v>
      </c>
      <c r="E283" s="55">
        <v>200</v>
      </c>
      <c r="F283" s="55">
        <v>200</v>
      </c>
      <c r="G283" s="55">
        <v>148.2</v>
      </c>
      <c r="H283" s="52">
        <f t="shared" si="12"/>
        <v>74.1</v>
      </c>
    </row>
    <row r="284" spans="1:8" ht="28.5">
      <c r="A284" s="127"/>
      <c r="B284" s="130"/>
      <c r="C284" s="53" t="s">
        <v>254</v>
      </c>
      <c r="D284" s="76" t="s">
        <v>255</v>
      </c>
      <c r="E284" s="55">
        <v>500</v>
      </c>
      <c r="F284" s="55">
        <v>100</v>
      </c>
      <c r="G284" s="55">
        <v>85.58</v>
      </c>
      <c r="H284" s="52">
        <f t="shared" si="12"/>
        <v>85.58</v>
      </c>
    </row>
    <row r="285" spans="1:8" ht="42.75">
      <c r="A285" s="127"/>
      <c r="B285" s="130"/>
      <c r="C285" s="53" t="s">
        <v>310</v>
      </c>
      <c r="D285" s="76" t="s">
        <v>311</v>
      </c>
      <c r="E285" s="55">
        <v>4807</v>
      </c>
      <c r="F285" s="55">
        <v>4879</v>
      </c>
      <c r="G285" s="55">
        <v>4879</v>
      </c>
      <c r="H285" s="52">
        <f t="shared" si="12"/>
        <v>100</v>
      </c>
    </row>
    <row r="286" spans="1:8" ht="42.75">
      <c r="A286" s="127"/>
      <c r="B286" s="130"/>
      <c r="C286" s="53" t="s">
        <v>314</v>
      </c>
      <c r="D286" s="76" t="s">
        <v>332</v>
      </c>
      <c r="E286" s="55">
        <v>1500</v>
      </c>
      <c r="F286" s="55">
        <v>600</v>
      </c>
      <c r="G286" s="55">
        <v>565</v>
      </c>
      <c r="H286" s="52">
        <f t="shared" si="12"/>
        <v>94.16666666666667</v>
      </c>
    </row>
    <row r="287" spans="1:8" ht="71.25">
      <c r="A287" s="127"/>
      <c r="B287" s="130"/>
      <c r="C287" s="53" t="s">
        <v>316</v>
      </c>
      <c r="D287" s="76" t="s">
        <v>317</v>
      </c>
      <c r="E287" s="55">
        <v>500</v>
      </c>
      <c r="F287" s="55">
        <v>500</v>
      </c>
      <c r="G287" s="55"/>
      <c r="H287" s="52"/>
    </row>
    <row r="288" spans="1:8" ht="42.75">
      <c r="A288" s="127"/>
      <c r="B288" s="130"/>
      <c r="C288" s="53" t="s">
        <v>318</v>
      </c>
      <c r="D288" s="76" t="s">
        <v>319</v>
      </c>
      <c r="E288" s="55">
        <v>1700</v>
      </c>
      <c r="F288" s="55">
        <v>2584</v>
      </c>
      <c r="G288" s="55">
        <v>2583.39</v>
      </c>
      <c r="H288" s="52">
        <f aca="true" t="shared" si="13" ref="H288:H296">G288/F288*100</f>
        <v>99.97639318885449</v>
      </c>
    </row>
    <row r="289" spans="1:8" ht="32.25" customHeight="1">
      <c r="A289" s="127"/>
      <c r="B289" s="130" t="s">
        <v>336</v>
      </c>
      <c r="C289" s="61"/>
      <c r="D289" s="75" t="s">
        <v>337</v>
      </c>
      <c r="E289" s="62">
        <f>SUM(E290:E295)</f>
        <v>16553</v>
      </c>
      <c r="F289" s="62">
        <f>SUM(F290:F295)</f>
        <v>16553</v>
      </c>
      <c r="G289" s="62">
        <f>SUM(G290:G295)</f>
        <v>13705.01</v>
      </c>
      <c r="H289" s="52">
        <f t="shared" si="13"/>
        <v>82.79471999033407</v>
      </c>
    </row>
    <row r="290" spans="1:8" ht="28.5">
      <c r="A290" s="127"/>
      <c r="B290" s="130"/>
      <c r="C290" s="53" t="s">
        <v>258</v>
      </c>
      <c r="D290" s="76" t="s">
        <v>259</v>
      </c>
      <c r="E290" s="55">
        <v>2058</v>
      </c>
      <c r="F290" s="55">
        <v>2873</v>
      </c>
      <c r="G290" s="55">
        <v>1918.06</v>
      </c>
      <c r="H290" s="52">
        <f t="shared" si="13"/>
        <v>66.76157326836059</v>
      </c>
    </row>
    <row r="291" spans="1:8" ht="28.5">
      <c r="A291" s="127"/>
      <c r="B291" s="130"/>
      <c r="C291" s="53" t="s">
        <v>254</v>
      </c>
      <c r="D291" s="76" t="s">
        <v>255</v>
      </c>
      <c r="E291" s="55">
        <v>4800</v>
      </c>
      <c r="F291" s="55">
        <v>4943</v>
      </c>
      <c r="G291" s="55">
        <v>3695.32</v>
      </c>
      <c r="H291" s="52">
        <f t="shared" si="13"/>
        <v>74.75864859397127</v>
      </c>
    </row>
    <row r="292" spans="1:8" ht="28.5">
      <c r="A292" s="127"/>
      <c r="B292" s="130"/>
      <c r="C292" s="53" t="s">
        <v>308</v>
      </c>
      <c r="D292" s="76" t="s">
        <v>309</v>
      </c>
      <c r="E292" s="55">
        <v>1300</v>
      </c>
      <c r="F292" s="55">
        <v>565</v>
      </c>
      <c r="G292" s="55">
        <v>512.77</v>
      </c>
      <c r="H292" s="52">
        <f t="shared" si="13"/>
        <v>90.75575221238937</v>
      </c>
    </row>
    <row r="293" spans="1:8" ht="42.75">
      <c r="A293" s="127"/>
      <c r="B293" s="130"/>
      <c r="C293" s="53" t="s">
        <v>314</v>
      </c>
      <c r="D293" s="76" t="s">
        <v>332</v>
      </c>
      <c r="E293" s="55">
        <v>7600</v>
      </c>
      <c r="F293" s="55">
        <v>6974</v>
      </c>
      <c r="G293" s="55">
        <v>6381.64</v>
      </c>
      <c r="H293" s="52">
        <f t="shared" si="13"/>
        <v>91.5061657585317</v>
      </c>
    </row>
    <row r="294" spans="1:8" ht="71.25">
      <c r="A294" s="127"/>
      <c r="B294" s="130"/>
      <c r="C294" s="53" t="s">
        <v>316</v>
      </c>
      <c r="D294" s="76" t="s">
        <v>317</v>
      </c>
      <c r="E294" s="55">
        <v>500</v>
      </c>
      <c r="F294" s="55">
        <v>286</v>
      </c>
      <c r="G294" s="55">
        <v>285.73</v>
      </c>
      <c r="H294" s="52">
        <f t="shared" si="13"/>
        <v>99.90559440559441</v>
      </c>
    </row>
    <row r="295" spans="1:8" ht="42.75">
      <c r="A295" s="127"/>
      <c r="B295" s="130"/>
      <c r="C295" s="53" t="s">
        <v>318</v>
      </c>
      <c r="D295" s="76" t="s">
        <v>319</v>
      </c>
      <c r="E295" s="55">
        <v>295</v>
      </c>
      <c r="F295" s="55">
        <v>912</v>
      </c>
      <c r="G295" s="55">
        <v>911.49</v>
      </c>
      <c r="H295" s="52">
        <f t="shared" si="13"/>
        <v>99.94407894736842</v>
      </c>
    </row>
    <row r="296" spans="1:8" ht="13.5" customHeight="1">
      <c r="A296" s="127"/>
      <c r="B296" s="130" t="s">
        <v>225</v>
      </c>
      <c r="C296" s="61"/>
      <c r="D296" s="75" t="s">
        <v>226</v>
      </c>
      <c r="E296" s="62">
        <f>SUM(E297:E302)</f>
        <v>8900</v>
      </c>
      <c r="F296" s="62">
        <f>SUM(F297:F302)</f>
        <v>9650</v>
      </c>
      <c r="G296" s="62">
        <f>SUM(G297:G302)</f>
        <v>6693.7</v>
      </c>
      <c r="H296" s="52">
        <f t="shared" si="13"/>
        <v>69.36476683937823</v>
      </c>
    </row>
    <row r="297" spans="1:8" ht="28.5">
      <c r="A297" s="127"/>
      <c r="B297" s="130"/>
      <c r="C297" s="53" t="s">
        <v>258</v>
      </c>
      <c r="D297" s="76" t="s">
        <v>259</v>
      </c>
      <c r="E297" s="55">
        <v>950</v>
      </c>
      <c r="F297" s="55">
        <v>950</v>
      </c>
      <c r="G297" s="55"/>
      <c r="H297" s="52"/>
    </row>
    <row r="298" spans="1:8" ht="28.5">
      <c r="A298" s="127"/>
      <c r="B298" s="130"/>
      <c r="C298" s="53" t="s">
        <v>262</v>
      </c>
      <c r="D298" s="76" t="s">
        <v>263</v>
      </c>
      <c r="E298" s="55">
        <v>3000</v>
      </c>
      <c r="F298" s="55">
        <v>2380</v>
      </c>
      <c r="G298" s="55">
        <v>688.44</v>
      </c>
      <c r="H298" s="52">
        <f>G298/F298*100</f>
        <v>28.92605042016807</v>
      </c>
    </row>
    <row r="299" spans="1:8" ht="28.5">
      <c r="A299" s="127"/>
      <c r="B299" s="130"/>
      <c r="C299" s="53" t="s">
        <v>274</v>
      </c>
      <c r="D299" s="76" t="s">
        <v>275</v>
      </c>
      <c r="E299" s="55"/>
      <c r="F299" s="55">
        <v>318</v>
      </c>
      <c r="G299" s="55">
        <v>317.2</v>
      </c>
      <c r="H299" s="52">
        <f>G299/F299*100</f>
        <v>99.74842767295597</v>
      </c>
    </row>
    <row r="300" spans="1:8" ht="28.5">
      <c r="A300" s="127"/>
      <c r="B300" s="130"/>
      <c r="C300" s="53" t="s">
        <v>302</v>
      </c>
      <c r="D300" s="76" t="s">
        <v>303</v>
      </c>
      <c r="E300" s="55">
        <v>100</v>
      </c>
      <c r="F300" s="55"/>
      <c r="G300" s="55"/>
      <c r="H300" s="52"/>
    </row>
    <row r="301" spans="1:8" ht="28.5">
      <c r="A301" s="127"/>
      <c r="B301" s="130"/>
      <c r="C301" s="53" t="s">
        <v>254</v>
      </c>
      <c r="D301" s="76" t="s">
        <v>255</v>
      </c>
      <c r="E301" s="55">
        <v>4850</v>
      </c>
      <c r="F301" s="55">
        <v>2000</v>
      </c>
      <c r="G301" s="55">
        <v>1686.06</v>
      </c>
      <c r="H301" s="52">
        <f aca="true" t="shared" si="14" ref="H301:H311">G301/F301*100</f>
        <v>84.303</v>
      </c>
    </row>
    <row r="302" spans="1:8" ht="42.75">
      <c r="A302" s="127"/>
      <c r="B302" s="130"/>
      <c r="C302" s="53" t="s">
        <v>310</v>
      </c>
      <c r="D302" s="76" t="s">
        <v>311</v>
      </c>
      <c r="E302" s="55"/>
      <c r="F302" s="55">
        <v>4002</v>
      </c>
      <c r="G302" s="55">
        <v>4002</v>
      </c>
      <c r="H302" s="52">
        <f t="shared" si="14"/>
        <v>100</v>
      </c>
    </row>
    <row r="303" spans="1:8" ht="13.5" customHeight="1">
      <c r="A303" s="127"/>
      <c r="B303" s="130" t="s">
        <v>338</v>
      </c>
      <c r="C303" s="61"/>
      <c r="D303" s="75" t="s">
        <v>245</v>
      </c>
      <c r="E303" s="62">
        <f>SUM(E304:E304)</f>
        <v>19800</v>
      </c>
      <c r="F303" s="62">
        <f>SUM(F304:F304)</f>
        <v>22401</v>
      </c>
      <c r="G303" s="62">
        <f>SUM(G304:G304)</f>
        <v>22401</v>
      </c>
      <c r="H303" s="52">
        <f t="shared" si="14"/>
        <v>100</v>
      </c>
    </row>
    <row r="304" spans="1:8" ht="42.75">
      <c r="A304" s="127"/>
      <c r="B304" s="130"/>
      <c r="C304" s="53" t="s">
        <v>310</v>
      </c>
      <c r="D304" s="76" t="s">
        <v>311</v>
      </c>
      <c r="E304" s="55">
        <v>19800</v>
      </c>
      <c r="F304" s="55">
        <v>22401</v>
      </c>
      <c r="G304" s="55">
        <v>22401</v>
      </c>
      <c r="H304" s="52">
        <f t="shared" si="14"/>
        <v>100</v>
      </c>
    </row>
    <row r="305" spans="1:8" ht="17.25" customHeight="1">
      <c r="A305" s="127" t="s">
        <v>227</v>
      </c>
      <c r="B305" s="64"/>
      <c r="C305" s="61"/>
      <c r="D305" s="74" t="s">
        <v>228</v>
      </c>
      <c r="E305" s="44">
        <f>E306+E308</f>
        <v>39000</v>
      </c>
      <c r="F305" s="44">
        <f>F306+F308</f>
        <v>52792</v>
      </c>
      <c r="G305" s="44">
        <f>G306+G308</f>
        <v>52788.479999999996</v>
      </c>
      <c r="H305" s="44">
        <f t="shared" si="14"/>
        <v>99.99333232307924</v>
      </c>
    </row>
    <row r="306" spans="1:8" ht="13.5" customHeight="1">
      <c r="A306" s="127"/>
      <c r="B306" s="130" t="s">
        <v>339</v>
      </c>
      <c r="C306" s="78"/>
      <c r="D306" s="79" t="s">
        <v>340</v>
      </c>
      <c r="E306" s="62">
        <f>E307</f>
        <v>2000</v>
      </c>
      <c r="F306" s="62">
        <f>F307</f>
        <v>1920</v>
      </c>
      <c r="G306" s="62">
        <f>G307</f>
        <v>1920</v>
      </c>
      <c r="H306" s="52">
        <f t="shared" si="14"/>
        <v>100</v>
      </c>
    </row>
    <row r="307" spans="1:8" ht="28.5">
      <c r="A307" s="127"/>
      <c r="B307" s="130"/>
      <c r="C307" s="53" t="s">
        <v>254</v>
      </c>
      <c r="D307" s="76" t="s">
        <v>255</v>
      </c>
      <c r="E307" s="55">
        <v>2000</v>
      </c>
      <c r="F307" s="55">
        <v>1920</v>
      </c>
      <c r="G307" s="55">
        <v>1920</v>
      </c>
      <c r="H307" s="52">
        <f t="shared" si="14"/>
        <v>100</v>
      </c>
    </row>
    <row r="308" spans="1:8" ht="26.25" customHeight="1">
      <c r="A308" s="127"/>
      <c r="B308" s="130" t="s">
        <v>229</v>
      </c>
      <c r="C308" s="61"/>
      <c r="D308" s="75" t="s">
        <v>230</v>
      </c>
      <c r="E308" s="62">
        <f>SUM(E309:E310)</f>
        <v>37000</v>
      </c>
      <c r="F308" s="62">
        <f>SUM(F309:F310)</f>
        <v>50872</v>
      </c>
      <c r="G308" s="62">
        <f>SUM(G309:G310)</f>
        <v>50868.479999999996</v>
      </c>
      <c r="H308" s="52">
        <f t="shared" si="14"/>
        <v>99.9930806730618</v>
      </c>
    </row>
    <row r="309" spans="1:8" ht="28.5">
      <c r="A309" s="127"/>
      <c r="B309" s="130"/>
      <c r="C309" s="53" t="s">
        <v>258</v>
      </c>
      <c r="D309" s="76" t="s">
        <v>259</v>
      </c>
      <c r="E309" s="55">
        <v>2200</v>
      </c>
      <c r="F309" s="55">
        <v>20582</v>
      </c>
      <c r="G309" s="55">
        <v>20580.3</v>
      </c>
      <c r="H309" s="52">
        <f t="shared" si="14"/>
        <v>99.99174035565056</v>
      </c>
    </row>
    <row r="310" spans="1:8" ht="28.5">
      <c r="A310" s="127"/>
      <c r="B310" s="130"/>
      <c r="C310" s="53" t="s">
        <v>254</v>
      </c>
      <c r="D310" s="76" t="s">
        <v>255</v>
      </c>
      <c r="E310" s="55">
        <v>34800</v>
      </c>
      <c r="F310" s="55">
        <v>30290</v>
      </c>
      <c r="G310" s="55">
        <v>30288.18</v>
      </c>
      <c r="H310" s="52">
        <f t="shared" si="14"/>
        <v>99.99399141630902</v>
      </c>
    </row>
    <row r="311" spans="1:8" ht="17.25" customHeight="1">
      <c r="A311" s="127" t="s">
        <v>163</v>
      </c>
      <c r="B311" s="64"/>
      <c r="C311" s="61"/>
      <c r="D311" s="74" t="s">
        <v>231</v>
      </c>
      <c r="E311" s="44">
        <f>E312+E314+E318</f>
        <v>69100</v>
      </c>
      <c r="F311" s="44">
        <f>F312+F314+F318</f>
        <v>95577</v>
      </c>
      <c r="G311" s="80">
        <f>G312+G314+G318</f>
        <v>88756.06000000001</v>
      </c>
      <c r="H311" s="44">
        <f t="shared" si="14"/>
        <v>92.86340856063698</v>
      </c>
    </row>
    <row r="312" spans="1:8" ht="13.5" customHeight="1">
      <c r="A312" s="127"/>
      <c r="B312" s="130" t="s">
        <v>341</v>
      </c>
      <c r="C312" s="61"/>
      <c r="D312" s="75" t="s">
        <v>342</v>
      </c>
      <c r="E312" s="62">
        <f>E313</f>
        <v>20000</v>
      </c>
      <c r="F312" s="62"/>
      <c r="G312" s="62"/>
      <c r="H312" s="44"/>
    </row>
    <row r="313" spans="1:8" ht="28.5">
      <c r="A313" s="127"/>
      <c r="B313" s="130"/>
      <c r="C313" s="53" t="s">
        <v>343</v>
      </c>
      <c r="D313" s="76" t="s">
        <v>255</v>
      </c>
      <c r="E313" s="55">
        <v>20000</v>
      </c>
      <c r="F313" s="55"/>
      <c r="G313" s="55"/>
      <c r="H313" s="44"/>
    </row>
    <row r="314" spans="1:8" ht="88.5" customHeight="1">
      <c r="A314" s="127"/>
      <c r="B314" s="130" t="s">
        <v>164</v>
      </c>
      <c r="C314" s="61"/>
      <c r="D314" s="75" t="s">
        <v>232</v>
      </c>
      <c r="E314" s="62">
        <f>SUM(E315:E317)</f>
        <v>550</v>
      </c>
      <c r="F314" s="62">
        <f>SUM(F315:F317)</f>
        <v>2427</v>
      </c>
      <c r="G314" s="62">
        <f>SUM(G315:G317)</f>
        <v>2427</v>
      </c>
      <c r="H314" s="52">
        <f aca="true" t="shared" si="15" ref="H314:H321">G314/F314*100</f>
        <v>100</v>
      </c>
    </row>
    <row r="315" spans="1:8" ht="28.5">
      <c r="A315" s="127"/>
      <c r="B315" s="130"/>
      <c r="C315" s="53" t="s">
        <v>258</v>
      </c>
      <c r="D315" s="76" t="s">
        <v>259</v>
      </c>
      <c r="E315" s="55">
        <v>550</v>
      </c>
      <c r="F315" s="55">
        <v>739</v>
      </c>
      <c r="G315" s="55">
        <v>739</v>
      </c>
      <c r="H315" s="52">
        <f t="shared" si="15"/>
        <v>100</v>
      </c>
    </row>
    <row r="316" spans="1:8" ht="28.5">
      <c r="A316" s="127"/>
      <c r="B316" s="130"/>
      <c r="C316" s="53" t="s">
        <v>254</v>
      </c>
      <c r="D316" s="76" t="s">
        <v>255</v>
      </c>
      <c r="E316" s="55"/>
      <c r="F316" s="55">
        <v>848</v>
      </c>
      <c r="G316" s="55">
        <v>848</v>
      </c>
      <c r="H316" s="52">
        <f t="shared" si="15"/>
        <v>100</v>
      </c>
    </row>
    <row r="317" spans="1:8" ht="42.75">
      <c r="A317" s="127"/>
      <c r="B317" s="130"/>
      <c r="C317" s="53" t="s">
        <v>314</v>
      </c>
      <c r="D317" s="76" t="s">
        <v>332</v>
      </c>
      <c r="E317" s="55"/>
      <c r="F317" s="55">
        <v>840</v>
      </c>
      <c r="G317" s="55">
        <v>840</v>
      </c>
      <c r="H317" s="52">
        <f t="shared" si="15"/>
        <v>100</v>
      </c>
    </row>
    <row r="318" spans="1:8" ht="26.25" customHeight="1">
      <c r="A318" s="127"/>
      <c r="B318" s="130" t="s">
        <v>344</v>
      </c>
      <c r="C318" s="61"/>
      <c r="D318" s="75" t="s">
        <v>116</v>
      </c>
      <c r="E318" s="62">
        <f>SUM(E319:E337)</f>
        <v>48550</v>
      </c>
      <c r="F318" s="62">
        <f>SUM(F319:F337)</f>
        <v>93150</v>
      </c>
      <c r="G318" s="62">
        <f>SUM(G319:G337)</f>
        <v>86329.06000000001</v>
      </c>
      <c r="H318" s="52">
        <f t="shared" si="15"/>
        <v>92.67746645195922</v>
      </c>
    </row>
    <row r="319" spans="1:8" ht="28.5">
      <c r="A319" s="127"/>
      <c r="B319" s="130"/>
      <c r="C319" s="53" t="s">
        <v>258</v>
      </c>
      <c r="D319" s="76" t="s">
        <v>259</v>
      </c>
      <c r="E319" s="55">
        <v>3000</v>
      </c>
      <c r="F319" s="55">
        <v>3500</v>
      </c>
      <c r="G319" s="55">
        <v>3483.71</v>
      </c>
      <c r="H319" s="52">
        <f t="shared" si="15"/>
        <v>99.53457142857143</v>
      </c>
    </row>
    <row r="320" spans="1:8" ht="28.5">
      <c r="A320" s="127"/>
      <c r="B320" s="130"/>
      <c r="C320" s="53" t="s">
        <v>345</v>
      </c>
      <c r="D320" s="76" t="s">
        <v>259</v>
      </c>
      <c r="E320" s="55"/>
      <c r="F320" s="55">
        <v>5851</v>
      </c>
      <c r="G320" s="55">
        <v>5851</v>
      </c>
      <c r="H320" s="52">
        <f t="shared" si="15"/>
        <v>100</v>
      </c>
    </row>
    <row r="321" spans="1:8" ht="28.5">
      <c r="A321" s="127"/>
      <c r="B321" s="130"/>
      <c r="C321" s="53" t="s">
        <v>346</v>
      </c>
      <c r="D321" s="76" t="s">
        <v>259</v>
      </c>
      <c r="E321" s="55"/>
      <c r="F321" s="55">
        <v>310</v>
      </c>
      <c r="G321" s="55">
        <v>309.99</v>
      </c>
      <c r="H321" s="52">
        <f t="shared" si="15"/>
        <v>99.99677419354839</v>
      </c>
    </row>
    <row r="322" spans="1:8" ht="28.5">
      <c r="A322" s="127"/>
      <c r="B322" s="130"/>
      <c r="C322" s="53" t="s">
        <v>302</v>
      </c>
      <c r="D322" s="76" t="s">
        <v>303</v>
      </c>
      <c r="E322" s="55">
        <v>200</v>
      </c>
      <c r="F322" s="55"/>
      <c r="G322" s="55"/>
      <c r="H322" s="52"/>
    </row>
    <row r="323" spans="1:8" ht="28.5">
      <c r="A323" s="127"/>
      <c r="B323" s="130"/>
      <c r="C323" s="53" t="s">
        <v>254</v>
      </c>
      <c r="D323" s="76" t="s">
        <v>255</v>
      </c>
      <c r="E323" s="55">
        <v>20000</v>
      </c>
      <c r="F323" s="55">
        <v>25090</v>
      </c>
      <c r="G323" s="55">
        <v>24266.01</v>
      </c>
      <c r="H323" s="52">
        <f aca="true" t="shared" si="16" ref="H323:H341">G323/F323*100</f>
        <v>96.7158628935831</v>
      </c>
    </row>
    <row r="324" spans="1:8" ht="28.5">
      <c r="A324" s="127"/>
      <c r="B324" s="130"/>
      <c r="C324" s="53" t="s">
        <v>347</v>
      </c>
      <c r="D324" s="76" t="s">
        <v>255</v>
      </c>
      <c r="E324" s="55"/>
      <c r="F324" s="55">
        <v>31093</v>
      </c>
      <c r="G324" s="55">
        <v>25679.06</v>
      </c>
      <c r="H324" s="52">
        <f t="shared" si="16"/>
        <v>82.58791367831988</v>
      </c>
    </row>
    <row r="325" spans="1:8" ht="28.5">
      <c r="A325" s="127"/>
      <c r="B325" s="130"/>
      <c r="C325" s="53" t="s">
        <v>348</v>
      </c>
      <c r="D325" s="76" t="s">
        <v>255</v>
      </c>
      <c r="E325" s="55"/>
      <c r="F325" s="55">
        <v>1646</v>
      </c>
      <c r="G325" s="55">
        <v>1359.39</v>
      </c>
      <c r="H325" s="52">
        <f t="shared" si="16"/>
        <v>82.58748481166465</v>
      </c>
    </row>
    <row r="326" spans="1:8" ht="28.5">
      <c r="A326" s="127"/>
      <c r="B326" s="130"/>
      <c r="C326" s="53" t="s">
        <v>304</v>
      </c>
      <c r="D326" s="76" t="s">
        <v>333</v>
      </c>
      <c r="E326" s="55">
        <v>1000</v>
      </c>
      <c r="F326" s="55">
        <v>650</v>
      </c>
      <c r="G326" s="55">
        <v>607.3</v>
      </c>
      <c r="H326" s="52">
        <f t="shared" si="16"/>
        <v>93.43076923076923</v>
      </c>
    </row>
    <row r="327" spans="1:8" ht="57">
      <c r="A327" s="127"/>
      <c r="B327" s="130"/>
      <c r="C327" s="53" t="s">
        <v>264</v>
      </c>
      <c r="D327" s="76" t="s">
        <v>265</v>
      </c>
      <c r="E327" s="55">
        <v>4000</v>
      </c>
      <c r="F327" s="55">
        <v>3000</v>
      </c>
      <c r="G327" s="55">
        <v>2916.19</v>
      </c>
      <c r="H327" s="52">
        <f t="shared" si="16"/>
        <v>97.20633333333333</v>
      </c>
    </row>
    <row r="328" spans="1:8" ht="57.75" customHeight="1">
      <c r="A328" s="127"/>
      <c r="B328" s="130"/>
      <c r="C328" s="53" t="s">
        <v>349</v>
      </c>
      <c r="D328" s="76" t="s">
        <v>350</v>
      </c>
      <c r="E328" s="55">
        <v>8000</v>
      </c>
      <c r="F328" s="55">
        <v>7900</v>
      </c>
      <c r="G328" s="55">
        <v>7873.32</v>
      </c>
      <c r="H328" s="52">
        <f t="shared" si="16"/>
        <v>99.66227848101266</v>
      </c>
    </row>
    <row r="329" spans="1:8" ht="28.5">
      <c r="A329" s="127"/>
      <c r="B329" s="130"/>
      <c r="C329" s="53" t="s">
        <v>308</v>
      </c>
      <c r="D329" s="76" t="s">
        <v>309</v>
      </c>
      <c r="E329" s="55">
        <v>800</v>
      </c>
      <c r="F329" s="55">
        <v>1085</v>
      </c>
      <c r="G329" s="55">
        <v>1082.1</v>
      </c>
      <c r="H329" s="52">
        <f t="shared" si="16"/>
        <v>99.73271889400921</v>
      </c>
    </row>
    <row r="330" spans="1:8" ht="28.5">
      <c r="A330" s="127"/>
      <c r="B330" s="130"/>
      <c r="C330" s="53" t="s">
        <v>256</v>
      </c>
      <c r="D330" s="76" t="s">
        <v>257</v>
      </c>
      <c r="E330" s="55">
        <v>800</v>
      </c>
      <c r="F330" s="55">
        <v>810</v>
      </c>
      <c r="G330" s="55">
        <v>810</v>
      </c>
      <c r="H330" s="52">
        <f t="shared" si="16"/>
        <v>100</v>
      </c>
    </row>
    <row r="331" spans="1:8" ht="42.75">
      <c r="A331" s="127"/>
      <c r="B331" s="130"/>
      <c r="C331" s="53" t="s">
        <v>310</v>
      </c>
      <c r="D331" s="76" t="s">
        <v>311</v>
      </c>
      <c r="E331" s="55">
        <v>3700</v>
      </c>
      <c r="F331" s="55">
        <v>5000</v>
      </c>
      <c r="G331" s="55">
        <v>4977</v>
      </c>
      <c r="H331" s="52">
        <f t="shared" si="16"/>
        <v>99.53999999999999</v>
      </c>
    </row>
    <row r="332" spans="1:8" ht="28.5">
      <c r="A332" s="127"/>
      <c r="B332" s="130"/>
      <c r="C332" s="53" t="s">
        <v>312</v>
      </c>
      <c r="D332" s="76" t="s">
        <v>313</v>
      </c>
      <c r="E332" s="55">
        <v>300</v>
      </c>
      <c r="F332" s="55">
        <v>300</v>
      </c>
      <c r="G332" s="55">
        <v>234</v>
      </c>
      <c r="H332" s="52">
        <f t="shared" si="16"/>
        <v>78</v>
      </c>
    </row>
    <row r="333" spans="1:8" ht="42.75">
      <c r="A333" s="127"/>
      <c r="B333" s="130"/>
      <c r="C333" s="53" t="s">
        <v>314</v>
      </c>
      <c r="D333" s="76" t="s">
        <v>332</v>
      </c>
      <c r="E333" s="55">
        <v>2000</v>
      </c>
      <c r="F333" s="55">
        <v>1865</v>
      </c>
      <c r="G333" s="55">
        <v>1830</v>
      </c>
      <c r="H333" s="52">
        <f t="shared" si="16"/>
        <v>98.12332439678283</v>
      </c>
    </row>
    <row r="334" spans="1:8" ht="71.25">
      <c r="A334" s="127"/>
      <c r="B334" s="130"/>
      <c r="C334" s="53" t="s">
        <v>316</v>
      </c>
      <c r="D334" s="76" t="s">
        <v>317</v>
      </c>
      <c r="E334" s="55">
        <v>1200</v>
      </c>
      <c r="F334" s="55">
        <v>1200</v>
      </c>
      <c r="G334" s="55">
        <v>1199.99</v>
      </c>
      <c r="H334" s="52">
        <f t="shared" si="16"/>
        <v>99.99916666666667</v>
      </c>
    </row>
    <row r="335" spans="1:8" ht="42.75">
      <c r="A335" s="127"/>
      <c r="B335" s="130"/>
      <c r="C335" s="53" t="s">
        <v>318</v>
      </c>
      <c r="D335" s="76" t="s">
        <v>319</v>
      </c>
      <c r="E335" s="55">
        <v>3550</v>
      </c>
      <c r="F335" s="55">
        <v>3550</v>
      </c>
      <c r="G335" s="55">
        <v>3550</v>
      </c>
      <c r="H335" s="52">
        <f t="shared" si="16"/>
        <v>100</v>
      </c>
    </row>
    <row r="336" spans="1:8" ht="45.75" customHeight="1">
      <c r="A336" s="127"/>
      <c r="B336" s="130"/>
      <c r="C336" s="53" t="s">
        <v>351</v>
      </c>
      <c r="D336" s="76" t="s">
        <v>319</v>
      </c>
      <c r="E336" s="55"/>
      <c r="F336" s="55">
        <v>285</v>
      </c>
      <c r="G336" s="55">
        <v>285</v>
      </c>
      <c r="H336" s="52">
        <f t="shared" si="16"/>
        <v>100</v>
      </c>
    </row>
    <row r="337" spans="1:8" ht="42.75">
      <c r="A337" s="127"/>
      <c r="B337" s="130"/>
      <c r="C337" s="53" t="s">
        <v>352</v>
      </c>
      <c r="D337" s="76" t="s">
        <v>319</v>
      </c>
      <c r="E337" s="55"/>
      <c r="F337" s="55">
        <v>15</v>
      </c>
      <c r="G337" s="55">
        <v>15</v>
      </c>
      <c r="H337" s="52">
        <f t="shared" si="16"/>
        <v>100</v>
      </c>
    </row>
    <row r="338" spans="1:8" ht="26.25" customHeight="1">
      <c r="A338" s="127" t="s">
        <v>353</v>
      </c>
      <c r="B338" s="64"/>
      <c r="C338" s="61"/>
      <c r="D338" s="74" t="s">
        <v>239</v>
      </c>
      <c r="E338" s="44">
        <f>E339</f>
        <v>11546</v>
      </c>
      <c r="F338" s="44">
        <f>F339</f>
        <v>11634</v>
      </c>
      <c r="G338" s="44">
        <f>G339</f>
        <v>7680</v>
      </c>
      <c r="H338" s="44">
        <f t="shared" si="16"/>
        <v>66.01340897369778</v>
      </c>
    </row>
    <row r="339" spans="1:8" ht="14.25" customHeight="1">
      <c r="A339" s="127"/>
      <c r="B339" s="130" t="s">
        <v>354</v>
      </c>
      <c r="C339" s="61"/>
      <c r="D339" s="75" t="s">
        <v>240</v>
      </c>
      <c r="E339" s="62">
        <f>SUM(E340:E345)</f>
        <v>11546</v>
      </c>
      <c r="F339" s="62">
        <f>SUM(F340:F345)</f>
        <v>11634</v>
      </c>
      <c r="G339" s="81">
        <f>SUM(G340:G345)</f>
        <v>7680</v>
      </c>
      <c r="H339" s="52">
        <f t="shared" si="16"/>
        <v>66.01340897369778</v>
      </c>
    </row>
    <row r="340" spans="1:8" ht="28.5">
      <c r="A340" s="127"/>
      <c r="B340" s="130"/>
      <c r="C340" s="53" t="s">
        <v>258</v>
      </c>
      <c r="D340" s="76" t="s">
        <v>259</v>
      </c>
      <c r="E340" s="55">
        <v>2900</v>
      </c>
      <c r="F340" s="55">
        <v>2200</v>
      </c>
      <c r="G340" s="55">
        <v>0</v>
      </c>
      <c r="H340" s="52">
        <f t="shared" si="16"/>
        <v>0</v>
      </c>
    </row>
    <row r="341" spans="1:8" ht="57">
      <c r="A341" s="127"/>
      <c r="B341" s="130"/>
      <c r="C341" s="53" t="s">
        <v>300</v>
      </c>
      <c r="D341" s="76" t="s">
        <v>331</v>
      </c>
      <c r="E341" s="55">
        <v>1000</v>
      </c>
      <c r="F341" s="55">
        <v>1000</v>
      </c>
      <c r="G341" s="55">
        <v>326.72</v>
      </c>
      <c r="H341" s="52">
        <f t="shared" si="16"/>
        <v>32.672000000000004</v>
      </c>
    </row>
    <row r="342" spans="1:8" ht="14.25" customHeight="1">
      <c r="A342" s="127"/>
      <c r="B342" s="130"/>
      <c r="C342" s="53" t="s">
        <v>302</v>
      </c>
      <c r="D342" s="76" t="s">
        <v>303</v>
      </c>
      <c r="E342" s="55">
        <v>100</v>
      </c>
      <c r="F342" s="55"/>
      <c r="G342" s="55"/>
      <c r="H342" s="52"/>
    </row>
    <row r="343" spans="1:8" ht="14.25" customHeight="1">
      <c r="A343" s="127"/>
      <c r="B343" s="130"/>
      <c r="C343" s="53" t="s">
        <v>254</v>
      </c>
      <c r="D343" s="76" t="s">
        <v>255</v>
      </c>
      <c r="E343" s="55"/>
      <c r="F343" s="55">
        <v>700</v>
      </c>
      <c r="G343" s="55">
        <v>475.08</v>
      </c>
      <c r="H343" s="52">
        <f aca="true" t="shared" si="17" ref="H343:H374">G343/F343*100</f>
        <v>67.86857142857143</v>
      </c>
    </row>
    <row r="344" spans="1:8" ht="42.75">
      <c r="A344" s="127"/>
      <c r="B344" s="130"/>
      <c r="C344" s="53" t="s">
        <v>310</v>
      </c>
      <c r="D344" s="76" t="s">
        <v>311</v>
      </c>
      <c r="E344" s="55">
        <v>7546</v>
      </c>
      <c r="F344" s="55">
        <v>7546</v>
      </c>
      <c r="G344" s="55">
        <v>6691</v>
      </c>
      <c r="H344" s="52">
        <f t="shared" si="17"/>
        <v>88.66949377153459</v>
      </c>
    </row>
    <row r="345" spans="1:8" ht="71.25">
      <c r="A345" s="127"/>
      <c r="B345" s="130"/>
      <c r="C345" s="53" t="s">
        <v>316</v>
      </c>
      <c r="D345" s="76" t="s">
        <v>317</v>
      </c>
      <c r="E345" s="55"/>
      <c r="F345" s="55">
        <v>188</v>
      </c>
      <c r="G345" s="55">
        <v>187.2</v>
      </c>
      <c r="H345" s="52">
        <f t="shared" si="17"/>
        <v>99.57446808510639</v>
      </c>
    </row>
    <row r="346" spans="1:8" ht="39" customHeight="1">
      <c r="A346" s="127" t="s">
        <v>135</v>
      </c>
      <c r="B346" s="59"/>
      <c r="C346" s="60"/>
      <c r="D346" s="74" t="s">
        <v>241</v>
      </c>
      <c r="E346" s="44">
        <f>E347+E355+E358</f>
        <v>210504</v>
      </c>
      <c r="F346" s="44">
        <f>F347+F355+F358</f>
        <v>280756</v>
      </c>
      <c r="G346" s="44">
        <f>G347+G355+G358</f>
        <v>274983.02</v>
      </c>
      <c r="H346" s="44">
        <f t="shared" si="17"/>
        <v>97.94377324082122</v>
      </c>
    </row>
    <row r="347" spans="1:8" ht="28.5" customHeight="1">
      <c r="A347" s="127"/>
      <c r="B347" s="130" t="s">
        <v>355</v>
      </c>
      <c r="C347" s="61"/>
      <c r="D347" s="75" t="s">
        <v>242</v>
      </c>
      <c r="E347" s="62">
        <f>SUM(E348:E354)</f>
        <v>75504</v>
      </c>
      <c r="F347" s="62">
        <f>SUM(F348:F354)</f>
        <v>126454</v>
      </c>
      <c r="G347" s="62">
        <f>SUM(G348:G354)</f>
        <v>122199.63</v>
      </c>
      <c r="H347" s="52">
        <f t="shared" si="17"/>
        <v>96.63563825580844</v>
      </c>
    </row>
    <row r="348" spans="1:8" ht="28.5">
      <c r="A348" s="127"/>
      <c r="B348" s="130"/>
      <c r="C348" s="53" t="s">
        <v>258</v>
      </c>
      <c r="D348" s="76" t="s">
        <v>259</v>
      </c>
      <c r="E348" s="55">
        <v>14000</v>
      </c>
      <c r="F348" s="55">
        <v>26000</v>
      </c>
      <c r="G348" s="55">
        <v>25411.52</v>
      </c>
      <c r="H348" s="52">
        <f t="shared" si="17"/>
        <v>97.73661538461539</v>
      </c>
    </row>
    <row r="349" spans="1:8" ht="21.75" customHeight="1">
      <c r="A349" s="127"/>
      <c r="B349" s="130"/>
      <c r="C349" s="53" t="s">
        <v>262</v>
      </c>
      <c r="D349" s="76" t="s">
        <v>263</v>
      </c>
      <c r="E349" s="55">
        <v>50000</v>
      </c>
      <c r="F349" s="55">
        <v>64350</v>
      </c>
      <c r="G349" s="55">
        <v>62664.25</v>
      </c>
      <c r="H349" s="52">
        <f t="shared" si="17"/>
        <v>97.38034188034189</v>
      </c>
    </row>
    <row r="350" spans="1:8" ht="21.75" customHeight="1">
      <c r="A350" s="127"/>
      <c r="B350" s="130"/>
      <c r="C350" s="53" t="s">
        <v>254</v>
      </c>
      <c r="D350" s="76" t="s">
        <v>255</v>
      </c>
      <c r="E350" s="55">
        <v>6000</v>
      </c>
      <c r="F350" s="55">
        <v>30000</v>
      </c>
      <c r="G350" s="55">
        <v>29740.03</v>
      </c>
      <c r="H350" s="52">
        <f t="shared" si="17"/>
        <v>99.13343333333333</v>
      </c>
    </row>
    <row r="351" spans="1:8" ht="57">
      <c r="A351" s="127"/>
      <c r="B351" s="130"/>
      <c r="C351" s="53" t="s">
        <v>306</v>
      </c>
      <c r="D351" s="76" t="s">
        <v>307</v>
      </c>
      <c r="E351" s="55">
        <v>1030</v>
      </c>
      <c r="F351" s="55">
        <v>1030</v>
      </c>
      <c r="G351" s="55">
        <v>726</v>
      </c>
      <c r="H351" s="52">
        <f t="shared" si="17"/>
        <v>70.48543689320388</v>
      </c>
    </row>
    <row r="352" spans="1:8" ht="57">
      <c r="A352" s="127"/>
      <c r="B352" s="130"/>
      <c r="C352" s="53" t="s">
        <v>264</v>
      </c>
      <c r="D352" s="76" t="s">
        <v>265</v>
      </c>
      <c r="E352" s="55">
        <v>1200</v>
      </c>
      <c r="F352" s="55">
        <v>1200</v>
      </c>
      <c r="G352" s="55">
        <v>288.73</v>
      </c>
      <c r="H352" s="52">
        <f t="shared" si="17"/>
        <v>24.060833333333335</v>
      </c>
    </row>
    <row r="353" spans="1:8" ht="57">
      <c r="A353" s="127"/>
      <c r="B353" s="130"/>
      <c r="C353" s="53" t="s">
        <v>266</v>
      </c>
      <c r="D353" s="76" t="s">
        <v>267</v>
      </c>
      <c r="E353" s="55">
        <v>2000</v>
      </c>
      <c r="F353" s="55">
        <v>2000</v>
      </c>
      <c r="G353" s="55">
        <v>1583.05</v>
      </c>
      <c r="H353" s="52">
        <f t="shared" si="17"/>
        <v>79.15249999999999</v>
      </c>
    </row>
    <row r="354" spans="1:8" ht="22.5" customHeight="1">
      <c r="A354" s="127"/>
      <c r="B354" s="130"/>
      <c r="C354" s="53" t="s">
        <v>256</v>
      </c>
      <c r="D354" s="76" t="s">
        <v>257</v>
      </c>
      <c r="E354" s="55">
        <v>1274</v>
      </c>
      <c r="F354" s="55">
        <v>1874</v>
      </c>
      <c r="G354" s="55">
        <v>1786.05</v>
      </c>
      <c r="H354" s="52">
        <f t="shared" si="17"/>
        <v>95.3068303094984</v>
      </c>
    </row>
    <row r="355" spans="1:8" ht="13.5" customHeight="1">
      <c r="A355" s="127"/>
      <c r="B355" s="130" t="s">
        <v>356</v>
      </c>
      <c r="C355" s="61"/>
      <c r="D355" s="75" t="s">
        <v>357</v>
      </c>
      <c r="E355" s="62">
        <f>SUM(E356:E357)</f>
        <v>4000</v>
      </c>
      <c r="F355" s="62">
        <f>SUM(F356:F357)</f>
        <v>26363</v>
      </c>
      <c r="G355" s="62">
        <f>SUM(G356:G357)</f>
        <v>24882.16</v>
      </c>
      <c r="H355" s="52">
        <f t="shared" si="17"/>
        <v>94.3828851041232</v>
      </c>
    </row>
    <row r="356" spans="1:8" ht="28.5">
      <c r="A356" s="127"/>
      <c r="B356" s="130"/>
      <c r="C356" s="53" t="s">
        <v>258</v>
      </c>
      <c r="D356" s="76" t="s">
        <v>259</v>
      </c>
      <c r="E356" s="55"/>
      <c r="F356" s="55">
        <v>12002</v>
      </c>
      <c r="G356" s="55">
        <v>11974.8</v>
      </c>
      <c r="H356" s="52">
        <f t="shared" si="17"/>
        <v>99.77337110481585</v>
      </c>
    </row>
    <row r="357" spans="1:8" ht="28.5">
      <c r="A357" s="127"/>
      <c r="B357" s="130"/>
      <c r="C357" s="53" t="s">
        <v>254</v>
      </c>
      <c r="D357" s="76" t="s">
        <v>255</v>
      </c>
      <c r="E357" s="55">
        <v>4000</v>
      </c>
      <c r="F357" s="55">
        <v>14361</v>
      </c>
      <c r="G357" s="55">
        <v>12907.36</v>
      </c>
      <c r="H357" s="52">
        <f t="shared" si="17"/>
        <v>89.8778636585196</v>
      </c>
    </row>
    <row r="358" spans="1:8" ht="26.25" customHeight="1">
      <c r="A358" s="127"/>
      <c r="B358" s="130" t="s">
        <v>358</v>
      </c>
      <c r="C358" s="61"/>
      <c r="D358" s="75" t="s">
        <v>359</v>
      </c>
      <c r="E358" s="62">
        <f>SUM(E359:E360)</f>
        <v>131000</v>
      </c>
      <c r="F358" s="62">
        <f>SUM(F359:F360)</f>
        <v>127939</v>
      </c>
      <c r="G358" s="62">
        <f>SUM(G359:G360)</f>
        <v>127901.23000000001</v>
      </c>
      <c r="H358" s="52">
        <f t="shared" si="17"/>
        <v>99.97047811847834</v>
      </c>
    </row>
    <row r="359" spans="1:8" ht="21" customHeight="1">
      <c r="A359" s="127"/>
      <c r="B359" s="130"/>
      <c r="C359" s="53" t="s">
        <v>262</v>
      </c>
      <c r="D359" s="76" t="s">
        <v>263</v>
      </c>
      <c r="E359" s="55">
        <v>100000</v>
      </c>
      <c r="F359" s="55">
        <v>97300</v>
      </c>
      <c r="G359" s="55">
        <v>97277.3</v>
      </c>
      <c r="H359" s="52">
        <f t="shared" si="17"/>
        <v>99.97667009249743</v>
      </c>
    </row>
    <row r="360" spans="1:8" ht="21.75" customHeight="1">
      <c r="A360" s="127"/>
      <c r="B360" s="130"/>
      <c r="C360" s="53" t="s">
        <v>254</v>
      </c>
      <c r="D360" s="76" t="s">
        <v>255</v>
      </c>
      <c r="E360" s="55">
        <v>31000</v>
      </c>
      <c r="F360" s="55">
        <v>30639</v>
      </c>
      <c r="G360" s="55">
        <v>30623.93</v>
      </c>
      <c r="H360" s="52">
        <f t="shared" si="17"/>
        <v>99.95081432161625</v>
      </c>
    </row>
    <row r="361" spans="1:8" ht="42" customHeight="1">
      <c r="A361" s="127" t="s">
        <v>139</v>
      </c>
      <c r="B361" s="64"/>
      <c r="C361" s="61"/>
      <c r="D361" s="74" t="s">
        <v>243</v>
      </c>
      <c r="E361" s="44">
        <f>E362+E368</f>
        <v>62901</v>
      </c>
      <c r="F361" s="44">
        <f>F362+F368</f>
        <v>70060</v>
      </c>
      <c r="G361" s="44">
        <f>G362+G368</f>
        <v>55504.71</v>
      </c>
      <c r="H361" s="44">
        <f t="shared" si="17"/>
        <v>79.22453611190407</v>
      </c>
    </row>
    <row r="362" spans="1:8" ht="28.5" customHeight="1">
      <c r="A362" s="127"/>
      <c r="B362" s="130" t="s">
        <v>140</v>
      </c>
      <c r="C362" s="61"/>
      <c r="D362" s="75" t="s">
        <v>244</v>
      </c>
      <c r="E362" s="62">
        <f>SUM(E363:E367)</f>
        <v>32191</v>
      </c>
      <c r="F362" s="62">
        <f>SUM(F363:F367)</f>
        <v>38150</v>
      </c>
      <c r="G362" s="62">
        <f>SUM(G363:G367)</f>
        <v>26289.3</v>
      </c>
      <c r="H362" s="52">
        <f t="shared" si="17"/>
        <v>68.91035386631717</v>
      </c>
    </row>
    <row r="363" spans="1:8" ht="28.5">
      <c r="A363" s="127"/>
      <c r="B363" s="130"/>
      <c r="C363" s="53" t="s">
        <v>258</v>
      </c>
      <c r="D363" s="76" t="s">
        <v>259</v>
      </c>
      <c r="E363" s="55">
        <v>10500</v>
      </c>
      <c r="F363" s="55">
        <v>23500</v>
      </c>
      <c r="G363" s="55">
        <v>21049.41</v>
      </c>
      <c r="H363" s="52">
        <f t="shared" si="17"/>
        <v>89.57195744680851</v>
      </c>
    </row>
    <row r="364" spans="1:8" ht="18.75" customHeight="1">
      <c r="A364" s="127"/>
      <c r="B364" s="130"/>
      <c r="C364" s="53" t="s">
        <v>262</v>
      </c>
      <c r="D364" s="76" t="s">
        <v>263</v>
      </c>
      <c r="E364" s="55">
        <v>3250</v>
      </c>
      <c r="F364" s="55">
        <v>3250</v>
      </c>
      <c r="G364" s="55">
        <v>2749.16</v>
      </c>
      <c r="H364" s="52">
        <f t="shared" si="17"/>
        <v>84.58953846153847</v>
      </c>
    </row>
    <row r="365" spans="1:8" ht="20.25" customHeight="1">
      <c r="A365" s="127"/>
      <c r="B365" s="130"/>
      <c r="C365" s="53" t="s">
        <v>254</v>
      </c>
      <c r="D365" s="76" t="s">
        <v>255</v>
      </c>
      <c r="E365" s="55">
        <v>12591</v>
      </c>
      <c r="F365" s="55">
        <v>5550</v>
      </c>
      <c r="G365" s="55">
        <v>30</v>
      </c>
      <c r="H365" s="52">
        <f t="shared" si="17"/>
        <v>0.5405405405405406</v>
      </c>
    </row>
    <row r="366" spans="1:8" ht="28.5">
      <c r="A366" s="127"/>
      <c r="B366" s="130"/>
      <c r="C366" s="53" t="s">
        <v>304</v>
      </c>
      <c r="D366" s="76" t="s">
        <v>305</v>
      </c>
      <c r="E366" s="55">
        <v>3000</v>
      </c>
      <c r="F366" s="55">
        <v>3000</v>
      </c>
      <c r="G366" s="55">
        <v>1541.16</v>
      </c>
      <c r="H366" s="52">
        <f t="shared" si="17"/>
        <v>51.37200000000001</v>
      </c>
    </row>
    <row r="367" spans="1:8" ht="57.75" customHeight="1">
      <c r="A367" s="127"/>
      <c r="B367" s="130"/>
      <c r="C367" s="53" t="s">
        <v>264</v>
      </c>
      <c r="D367" s="76" t="s">
        <v>265</v>
      </c>
      <c r="E367" s="55">
        <v>2850</v>
      </c>
      <c r="F367" s="55">
        <v>2850</v>
      </c>
      <c r="G367" s="55">
        <v>919.57</v>
      </c>
      <c r="H367" s="52">
        <f t="shared" si="17"/>
        <v>32.26561403508772</v>
      </c>
    </row>
    <row r="368" spans="1:8" ht="13.5" customHeight="1">
      <c r="A368" s="127"/>
      <c r="B368" s="130" t="s">
        <v>141</v>
      </c>
      <c r="C368" s="61"/>
      <c r="D368" s="75" t="s">
        <v>245</v>
      </c>
      <c r="E368" s="62">
        <f>SUM(E369:E370)</f>
        <v>30710</v>
      </c>
      <c r="F368" s="62">
        <f>SUM(F369:F370)</f>
        <v>31910</v>
      </c>
      <c r="G368" s="62">
        <f>SUM(G369:G370)</f>
        <v>29215.41</v>
      </c>
      <c r="H368" s="52">
        <f t="shared" si="17"/>
        <v>91.55565653400188</v>
      </c>
    </row>
    <row r="369" spans="1:8" ht="27.75" customHeight="1">
      <c r="A369" s="127"/>
      <c r="B369" s="130"/>
      <c r="C369" s="53" t="s">
        <v>258</v>
      </c>
      <c r="D369" s="76" t="s">
        <v>259</v>
      </c>
      <c r="E369" s="55">
        <v>9976</v>
      </c>
      <c r="F369" s="55">
        <v>19976</v>
      </c>
      <c r="G369" s="55">
        <v>19231.18</v>
      </c>
      <c r="H369" s="52">
        <f t="shared" si="17"/>
        <v>96.27142571085302</v>
      </c>
    </row>
    <row r="370" spans="1:8" ht="24" customHeight="1">
      <c r="A370" s="127"/>
      <c r="B370" s="130"/>
      <c r="C370" s="53" t="s">
        <v>254</v>
      </c>
      <c r="D370" s="76" t="s">
        <v>255</v>
      </c>
      <c r="E370" s="55">
        <v>20734</v>
      </c>
      <c r="F370" s="55">
        <v>11934</v>
      </c>
      <c r="G370" s="55">
        <v>9984.23</v>
      </c>
      <c r="H370" s="52">
        <f t="shared" si="17"/>
        <v>83.6620579855874</v>
      </c>
    </row>
    <row r="371" spans="1:8" ht="23.25" customHeight="1">
      <c r="A371" s="127" t="s">
        <v>126</v>
      </c>
      <c r="B371" s="64"/>
      <c r="C371" s="61"/>
      <c r="D371" s="74" t="s">
        <v>360</v>
      </c>
      <c r="E371" s="44">
        <f>E372+E375</f>
        <v>36042</v>
      </c>
      <c r="F371" s="44">
        <f>F372+F375</f>
        <v>51953</v>
      </c>
      <c r="G371" s="44">
        <f>G372+G375</f>
        <v>46188.97</v>
      </c>
      <c r="H371" s="44">
        <f t="shared" si="17"/>
        <v>88.90529902026833</v>
      </c>
    </row>
    <row r="372" spans="1:8" ht="16.5" customHeight="1">
      <c r="A372" s="127"/>
      <c r="B372" s="130" t="s">
        <v>127</v>
      </c>
      <c r="C372" s="61"/>
      <c r="D372" s="75" t="s">
        <v>125</v>
      </c>
      <c r="E372" s="62">
        <f>SUM(E373:E374)</f>
        <v>10301</v>
      </c>
      <c r="F372" s="62">
        <f>SUM(F373:F374)</f>
        <v>34083</v>
      </c>
      <c r="G372" s="62">
        <f>SUM(G373:G374)</f>
        <v>29994.82</v>
      </c>
      <c r="H372" s="52">
        <f t="shared" si="17"/>
        <v>88.00522254496377</v>
      </c>
    </row>
    <row r="373" spans="1:8" ht="28.5" customHeight="1">
      <c r="A373" s="127"/>
      <c r="B373" s="130"/>
      <c r="C373" s="53" t="s">
        <v>258</v>
      </c>
      <c r="D373" s="76" t="s">
        <v>259</v>
      </c>
      <c r="E373" s="55">
        <v>4000</v>
      </c>
      <c r="F373" s="55">
        <v>26662</v>
      </c>
      <c r="G373" s="55">
        <v>22577.22</v>
      </c>
      <c r="H373" s="52">
        <f t="shared" si="17"/>
        <v>84.67939389393145</v>
      </c>
    </row>
    <row r="374" spans="1:8" ht="21" customHeight="1">
      <c r="A374" s="127"/>
      <c r="B374" s="130"/>
      <c r="C374" s="53" t="s">
        <v>254</v>
      </c>
      <c r="D374" s="76" t="s">
        <v>255</v>
      </c>
      <c r="E374" s="55">
        <v>6301</v>
      </c>
      <c r="F374" s="55">
        <v>7421</v>
      </c>
      <c r="G374" s="55">
        <v>7417.6</v>
      </c>
      <c r="H374" s="52">
        <f t="shared" si="17"/>
        <v>99.95418407222746</v>
      </c>
    </row>
    <row r="375" spans="1:8" ht="13.5" customHeight="1">
      <c r="A375" s="127"/>
      <c r="B375" s="130" t="s">
        <v>361</v>
      </c>
      <c r="C375" s="61"/>
      <c r="D375" s="75" t="s">
        <v>245</v>
      </c>
      <c r="E375" s="62">
        <f>SUM(E376:E378)</f>
        <v>25741</v>
      </c>
      <c r="F375" s="62">
        <f>SUM(F376:F378)</f>
        <v>17870</v>
      </c>
      <c r="G375" s="62">
        <f>SUM(G376:G378)</f>
        <v>16194.149999999998</v>
      </c>
      <c r="H375" s="52">
        <f aca="true" t="shared" si="18" ref="H375:H406">G375/F375*100</f>
        <v>90.62199216564073</v>
      </c>
    </row>
    <row r="376" spans="1:8" ht="28.5" customHeight="1">
      <c r="A376" s="127"/>
      <c r="B376" s="130"/>
      <c r="C376" s="53" t="s">
        <v>258</v>
      </c>
      <c r="D376" s="76" t="s">
        <v>259</v>
      </c>
      <c r="E376" s="55">
        <v>1000</v>
      </c>
      <c r="F376" s="55">
        <v>3000</v>
      </c>
      <c r="G376" s="55">
        <v>1890.22</v>
      </c>
      <c r="H376" s="52">
        <f t="shared" si="18"/>
        <v>63.007333333333335</v>
      </c>
    </row>
    <row r="377" spans="1:8" ht="18.75" customHeight="1">
      <c r="A377" s="127"/>
      <c r="B377" s="130"/>
      <c r="C377" s="53" t="s">
        <v>262</v>
      </c>
      <c r="D377" s="76" t="s">
        <v>263</v>
      </c>
      <c r="E377" s="55">
        <v>7500</v>
      </c>
      <c r="F377" s="55">
        <v>11500</v>
      </c>
      <c r="G377" s="55">
        <v>10942.89</v>
      </c>
      <c r="H377" s="52">
        <f t="shared" si="18"/>
        <v>95.1555652173913</v>
      </c>
    </row>
    <row r="378" spans="1:8" ht="19.5" customHeight="1">
      <c r="A378" s="127"/>
      <c r="B378" s="130"/>
      <c r="C378" s="53" t="s">
        <v>254</v>
      </c>
      <c r="D378" s="76" t="s">
        <v>255</v>
      </c>
      <c r="E378" s="55">
        <v>17241</v>
      </c>
      <c r="F378" s="55">
        <v>3370</v>
      </c>
      <c r="G378" s="55">
        <v>3361.04</v>
      </c>
      <c r="H378" s="52">
        <f t="shared" si="18"/>
        <v>99.73412462908013</v>
      </c>
    </row>
    <row r="379" spans="1:8" ht="15" customHeight="1">
      <c r="A379" s="82" t="s">
        <v>362</v>
      </c>
      <c r="B379" s="135" t="s">
        <v>363</v>
      </c>
      <c r="C379" s="135"/>
      <c r="D379" s="135"/>
      <c r="E379" s="44">
        <f>E380+E383+E386+E389</f>
        <v>421350</v>
      </c>
      <c r="F379" s="44">
        <f>F380+F383+F386+F389</f>
        <v>397225</v>
      </c>
      <c r="G379" s="44">
        <f>G380+G383+G386+G389</f>
        <v>396449.97</v>
      </c>
      <c r="H379" s="44">
        <f t="shared" si="18"/>
        <v>99.80488891686072</v>
      </c>
    </row>
    <row r="380" spans="1:8" ht="21.75" customHeight="1">
      <c r="A380" s="127" t="s">
        <v>131</v>
      </c>
      <c r="B380" s="64"/>
      <c r="C380" s="61"/>
      <c r="D380" s="74" t="s">
        <v>268</v>
      </c>
      <c r="E380" s="44">
        <f aca="true" t="shared" si="19" ref="E380:G381">E381</f>
        <v>175600</v>
      </c>
      <c r="F380" s="44">
        <f t="shared" si="19"/>
        <v>120850</v>
      </c>
      <c r="G380" s="44">
        <f t="shared" si="19"/>
        <v>120843.7</v>
      </c>
      <c r="H380" s="44">
        <f t="shared" si="18"/>
        <v>99.99478692594124</v>
      </c>
    </row>
    <row r="381" spans="1:8" ht="14.25" customHeight="1">
      <c r="A381" s="127"/>
      <c r="B381" s="130" t="s">
        <v>269</v>
      </c>
      <c r="C381" s="61"/>
      <c r="D381" s="75" t="s">
        <v>270</v>
      </c>
      <c r="E381" s="62">
        <f t="shared" si="19"/>
        <v>175600</v>
      </c>
      <c r="F381" s="62">
        <f t="shared" si="19"/>
        <v>120850</v>
      </c>
      <c r="G381" s="62">
        <f t="shared" si="19"/>
        <v>120843.7</v>
      </c>
      <c r="H381" s="52">
        <f t="shared" si="18"/>
        <v>99.99478692594124</v>
      </c>
    </row>
    <row r="382" spans="1:8" ht="101.25" customHeight="1">
      <c r="A382" s="127"/>
      <c r="B382" s="130"/>
      <c r="C382" s="53" t="s">
        <v>364</v>
      </c>
      <c r="D382" s="76" t="s">
        <v>365</v>
      </c>
      <c r="E382" s="55">
        <v>175600</v>
      </c>
      <c r="F382" s="55">
        <v>120850</v>
      </c>
      <c r="G382" s="55">
        <v>120843.7</v>
      </c>
      <c r="H382" s="52">
        <f t="shared" si="18"/>
        <v>99.99478692594124</v>
      </c>
    </row>
    <row r="383" spans="1:8" ht="20.25" customHeight="1">
      <c r="A383" s="127" t="s">
        <v>213</v>
      </c>
      <c r="B383" s="64"/>
      <c r="C383" s="61"/>
      <c r="D383" s="74" t="s">
        <v>214</v>
      </c>
      <c r="E383" s="44">
        <f aca="true" t="shared" si="20" ref="E383:G384">E384</f>
        <v>13520</v>
      </c>
      <c r="F383" s="44">
        <f t="shared" si="20"/>
        <v>13020</v>
      </c>
      <c r="G383" s="44">
        <f t="shared" si="20"/>
        <v>12872.16</v>
      </c>
      <c r="H383" s="44">
        <f t="shared" si="18"/>
        <v>98.86451612903225</v>
      </c>
    </row>
    <row r="384" spans="1:8" ht="13.5" customHeight="1">
      <c r="A384" s="127"/>
      <c r="B384" s="130" t="s">
        <v>219</v>
      </c>
      <c r="C384" s="61"/>
      <c r="D384" s="75" t="s">
        <v>220</v>
      </c>
      <c r="E384" s="62">
        <f t="shared" si="20"/>
        <v>13520</v>
      </c>
      <c r="F384" s="62">
        <f t="shared" si="20"/>
        <v>13020</v>
      </c>
      <c r="G384" s="62">
        <f t="shared" si="20"/>
        <v>12872.16</v>
      </c>
      <c r="H384" s="44">
        <f t="shared" si="18"/>
        <v>98.86451612903225</v>
      </c>
    </row>
    <row r="385" spans="1:8" ht="124.5" customHeight="1">
      <c r="A385" s="127"/>
      <c r="B385" s="130"/>
      <c r="C385" s="53" t="s">
        <v>364</v>
      </c>
      <c r="D385" s="76" t="s">
        <v>365</v>
      </c>
      <c r="E385" s="55">
        <v>13520</v>
      </c>
      <c r="F385" s="55">
        <v>13020</v>
      </c>
      <c r="G385" s="55">
        <v>12872.16</v>
      </c>
      <c r="H385" s="52">
        <f t="shared" si="18"/>
        <v>98.86451612903225</v>
      </c>
    </row>
    <row r="386" spans="1:8" ht="40.5" customHeight="1">
      <c r="A386" s="127" t="s">
        <v>139</v>
      </c>
      <c r="B386" s="64"/>
      <c r="C386" s="61"/>
      <c r="D386" s="74" t="s">
        <v>243</v>
      </c>
      <c r="E386" s="44">
        <f aca="true" t="shared" si="21" ref="E386:G387">E387</f>
        <v>182230</v>
      </c>
      <c r="F386" s="44">
        <f t="shared" si="21"/>
        <v>213355</v>
      </c>
      <c r="G386" s="44">
        <f t="shared" si="21"/>
        <v>213355</v>
      </c>
      <c r="H386" s="44">
        <f t="shared" si="18"/>
        <v>100</v>
      </c>
    </row>
    <row r="387" spans="1:8" ht="22.5" customHeight="1">
      <c r="A387" s="127"/>
      <c r="B387" s="130" t="s">
        <v>366</v>
      </c>
      <c r="C387" s="61"/>
      <c r="D387" s="75" t="s">
        <v>367</v>
      </c>
      <c r="E387" s="62">
        <f t="shared" si="21"/>
        <v>182230</v>
      </c>
      <c r="F387" s="62">
        <f t="shared" si="21"/>
        <v>213355</v>
      </c>
      <c r="G387" s="62">
        <f t="shared" si="21"/>
        <v>213355</v>
      </c>
      <c r="H387" s="52">
        <f t="shared" si="18"/>
        <v>100</v>
      </c>
    </row>
    <row r="388" spans="1:8" ht="68.25" customHeight="1">
      <c r="A388" s="127"/>
      <c r="B388" s="130"/>
      <c r="C388" s="53" t="s">
        <v>368</v>
      </c>
      <c r="D388" s="76" t="s">
        <v>369</v>
      </c>
      <c r="E388" s="55">
        <v>182230</v>
      </c>
      <c r="F388" s="55">
        <v>213355</v>
      </c>
      <c r="G388" s="55">
        <v>213355</v>
      </c>
      <c r="H388" s="52">
        <f t="shared" si="18"/>
        <v>100</v>
      </c>
    </row>
    <row r="389" spans="1:8" ht="21" customHeight="1">
      <c r="A389" s="127" t="s">
        <v>126</v>
      </c>
      <c r="B389" s="64"/>
      <c r="C389" s="61"/>
      <c r="D389" s="74" t="s">
        <v>360</v>
      </c>
      <c r="E389" s="44">
        <f aca="true" t="shared" si="22" ref="E389:G390">E390</f>
        <v>50000</v>
      </c>
      <c r="F389" s="44">
        <f t="shared" si="22"/>
        <v>50000</v>
      </c>
      <c r="G389" s="44">
        <f t="shared" si="22"/>
        <v>49379.11</v>
      </c>
      <c r="H389" s="44">
        <f t="shared" si="18"/>
        <v>98.75822</v>
      </c>
    </row>
    <row r="390" spans="1:8" ht="33.75" customHeight="1">
      <c r="A390" s="127"/>
      <c r="B390" s="130" t="s">
        <v>370</v>
      </c>
      <c r="C390" s="61"/>
      <c r="D390" s="75" t="s">
        <v>371</v>
      </c>
      <c r="E390" s="62">
        <f t="shared" si="22"/>
        <v>50000</v>
      </c>
      <c r="F390" s="62">
        <f t="shared" si="22"/>
        <v>50000</v>
      </c>
      <c r="G390" s="62">
        <f t="shared" si="22"/>
        <v>49379.11</v>
      </c>
      <c r="H390" s="52">
        <f t="shared" si="18"/>
        <v>98.75822</v>
      </c>
    </row>
    <row r="391" spans="1:8" ht="85.5">
      <c r="A391" s="127"/>
      <c r="B391" s="130"/>
      <c r="C391" s="53" t="s">
        <v>372</v>
      </c>
      <c r="D391" s="76" t="s">
        <v>373</v>
      </c>
      <c r="E391" s="55">
        <v>50000</v>
      </c>
      <c r="F391" s="55">
        <v>50000</v>
      </c>
      <c r="G391" s="55">
        <v>49379.11</v>
      </c>
      <c r="H391" s="52">
        <f t="shared" si="18"/>
        <v>98.75822</v>
      </c>
    </row>
    <row r="392" spans="1:8" ht="33.75" customHeight="1">
      <c r="A392" s="82" t="s">
        <v>374</v>
      </c>
      <c r="B392" s="135" t="s">
        <v>375</v>
      </c>
      <c r="C392" s="135"/>
      <c r="D392" s="135"/>
      <c r="E392" s="44">
        <f>E393+E398+E403+E406+E415+E418+E431</f>
        <v>1617819</v>
      </c>
      <c r="F392" s="44">
        <f>F393+F398+F403+F406+F415+F418+F431</f>
        <v>1805032</v>
      </c>
      <c r="G392" s="44">
        <f>G393+G398+G403+G406+G415+G418+G431</f>
        <v>1748575.3699999999</v>
      </c>
      <c r="H392" s="44">
        <f t="shared" si="18"/>
        <v>96.87226431442765</v>
      </c>
    </row>
    <row r="393" spans="1:8" ht="26.25" customHeight="1">
      <c r="A393" s="127" t="s">
        <v>146</v>
      </c>
      <c r="B393" s="64"/>
      <c r="C393" s="61"/>
      <c r="D393" s="74" t="s">
        <v>183</v>
      </c>
      <c r="E393" s="44">
        <f>E394+E396</f>
        <v>112000</v>
      </c>
      <c r="F393" s="44">
        <f>F394+F396</f>
        <v>80300</v>
      </c>
      <c r="G393" s="44">
        <f>G394+G396</f>
        <v>70171.71</v>
      </c>
      <c r="H393" s="44">
        <f t="shared" si="18"/>
        <v>87.38693648816937</v>
      </c>
    </row>
    <row r="394" spans="1:8" ht="13.5" customHeight="1">
      <c r="A394" s="127"/>
      <c r="B394" s="130" t="s">
        <v>297</v>
      </c>
      <c r="C394" s="61"/>
      <c r="D394" s="75" t="s">
        <v>298</v>
      </c>
      <c r="E394" s="62">
        <f>E395</f>
        <v>87000</v>
      </c>
      <c r="F394" s="62">
        <f>F395</f>
        <v>72000</v>
      </c>
      <c r="G394" s="62">
        <f>G395</f>
        <v>66096.05</v>
      </c>
      <c r="H394" s="52">
        <f t="shared" si="18"/>
        <v>91.80006944444445</v>
      </c>
    </row>
    <row r="395" spans="1:8" ht="28.5">
      <c r="A395" s="127"/>
      <c r="B395" s="130"/>
      <c r="C395" s="53" t="s">
        <v>376</v>
      </c>
      <c r="D395" s="76" t="s">
        <v>377</v>
      </c>
      <c r="E395" s="55">
        <v>87000</v>
      </c>
      <c r="F395" s="55">
        <v>72000</v>
      </c>
      <c r="G395" s="55">
        <v>66096.05</v>
      </c>
      <c r="H395" s="52">
        <f t="shared" si="18"/>
        <v>91.80006944444445</v>
      </c>
    </row>
    <row r="396" spans="1:8" ht="13.5" customHeight="1">
      <c r="A396" s="127"/>
      <c r="B396" s="130" t="s">
        <v>191</v>
      </c>
      <c r="C396" s="61"/>
      <c r="D396" s="75" t="s">
        <v>299</v>
      </c>
      <c r="E396" s="62">
        <f>E397</f>
        <v>25000</v>
      </c>
      <c r="F396" s="62">
        <f>F397</f>
        <v>8300</v>
      </c>
      <c r="G396" s="62">
        <f>G397</f>
        <v>4075.66</v>
      </c>
      <c r="H396" s="52">
        <f t="shared" si="18"/>
        <v>49.10433734939759</v>
      </c>
    </row>
    <row r="397" spans="1:8" ht="42.75">
      <c r="A397" s="127"/>
      <c r="B397" s="130"/>
      <c r="C397" s="53" t="s">
        <v>378</v>
      </c>
      <c r="D397" s="76" t="s">
        <v>379</v>
      </c>
      <c r="E397" s="55">
        <v>25000</v>
      </c>
      <c r="F397" s="55">
        <v>8300</v>
      </c>
      <c r="G397" s="55">
        <v>4075.66</v>
      </c>
      <c r="H397" s="52">
        <f t="shared" si="18"/>
        <v>49.10433734939759</v>
      </c>
    </row>
    <row r="398" spans="1:8" ht="64.5" customHeight="1">
      <c r="A398" s="127" t="s">
        <v>151</v>
      </c>
      <c r="B398" s="64"/>
      <c r="C398" s="58"/>
      <c r="D398" s="51" t="s">
        <v>200</v>
      </c>
      <c r="E398" s="48"/>
      <c r="F398" s="44">
        <f>F399+F401</f>
        <v>24440</v>
      </c>
      <c r="G398" s="44">
        <f>G399+G401</f>
        <v>14610</v>
      </c>
      <c r="H398" s="44">
        <f t="shared" si="18"/>
        <v>59.77905073649754</v>
      </c>
    </row>
    <row r="399" spans="1:8" ht="15" customHeight="1">
      <c r="A399" s="127"/>
      <c r="B399" s="130" t="s">
        <v>154</v>
      </c>
      <c r="C399" s="58"/>
      <c r="D399" s="26" t="s">
        <v>155</v>
      </c>
      <c r="E399" s="55"/>
      <c r="F399" s="52">
        <f>F400</f>
        <v>8640</v>
      </c>
      <c r="G399" s="52">
        <f>G400</f>
        <v>8640</v>
      </c>
      <c r="H399" s="52">
        <f t="shared" si="18"/>
        <v>100</v>
      </c>
    </row>
    <row r="400" spans="1:8" ht="28.5">
      <c r="A400" s="127"/>
      <c r="B400" s="130"/>
      <c r="C400" s="53" t="s">
        <v>376</v>
      </c>
      <c r="D400" s="76" t="s">
        <v>377</v>
      </c>
      <c r="E400" s="55"/>
      <c r="F400" s="55">
        <v>8640</v>
      </c>
      <c r="G400" s="55">
        <v>8640</v>
      </c>
      <c r="H400" s="52">
        <f t="shared" si="18"/>
        <v>100</v>
      </c>
    </row>
    <row r="401" spans="1:8" ht="109.5" customHeight="1">
      <c r="A401" s="127"/>
      <c r="B401" s="130" t="s">
        <v>156</v>
      </c>
      <c r="C401" s="58"/>
      <c r="D401" s="63" t="s">
        <v>202</v>
      </c>
      <c r="E401" s="55"/>
      <c r="F401" s="52">
        <f>F402</f>
        <v>15800</v>
      </c>
      <c r="G401" s="52">
        <f>G402</f>
        <v>5970</v>
      </c>
      <c r="H401" s="52">
        <f t="shared" si="18"/>
        <v>37.78481012658228</v>
      </c>
    </row>
    <row r="402" spans="1:8" ht="28.5">
      <c r="A402" s="127"/>
      <c r="B402" s="130"/>
      <c r="C402" s="53" t="s">
        <v>376</v>
      </c>
      <c r="D402" s="76" t="s">
        <v>377</v>
      </c>
      <c r="E402" s="55"/>
      <c r="F402" s="55">
        <v>15800</v>
      </c>
      <c r="G402" s="55">
        <v>5970</v>
      </c>
      <c r="H402" s="52">
        <f t="shared" si="18"/>
        <v>37.78481012658228</v>
      </c>
    </row>
    <row r="403" spans="1:8" ht="26.25" customHeight="1">
      <c r="A403" s="127" t="s">
        <v>160</v>
      </c>
      <c r="B403" s="59"/>
      <c r="C403" s="60"/>
      <c r="D403" s="74" t="s">
        <v>203</v>
      </c>
      <c r="E403" s="44">
        <f aca="true" t="shared" si="23" ref="E403:G404">E404</f>
        <v>13000</v>
      </c>
      <c r="F403" s="44">
        <f t="shared" si="23"/>
        <v>20700</v>
      </c>
      <c r="G403" s="44">
        <f t="shared" si="23"/>
        <v>20155.94</v>
      </c>
      <c r="H403" s="44">
        <f t="shared" si="18"/>
        <v>97.37169082125602</v>
      </c>
    </row>
    <row r="404" spans="1:8" ht="26.25" customHeight="1">
      <c r="A404" s="127"/>
      <c r="B404" s="130" t="s">
        <v>204</v>
      </c>
      <c r="C404" s="61"/>
      <c r="D404" s="75" t="s">
        <v>205</v>
      </c>
      <c r="E404" s="62">
        <f t="shared" si="23"/>
        <v>13000</v>
      </c>
      <c r="F404" s="62">
        <f t="shared" si="23"/>
        <v>20700</v>
      </c>
      <c r="G404" s="62">
        <f t="shared" si="23"/>
        <v>20155.94</v>
      </c>
      <c r="H404" s="52">
        <f t="shared" si="18"/>
        <v>97.37169082125602</v>
      </c>
    </row>
    <row r="405" spans="1:8" ht="42.75">
      <c r="A405" s="127"/>
      <c r="B405" s="130"/>
      <c r="C405" s="53" t="s">
        <v>378</v>
      </c>
      <c r="D405" s="54" t="s">
        <v>380</v>
      </c>
      <c r="E405" s="55">
        <v>13000</v>
      </c>
      <c r="F405" s="55">
        <v>20700</v>
      </c>
      <c r="G405" s="55">
        <v>20155.94</v>
      </c>
      <c r="H405" s="52">
        <f t="shared" si="18"/>
        <v>97.37169082125602</v>
      </c>
    </row>
    <row r="406" spans="1:8" ht="26.25" customHeight="1">
      <c r="A406" s="127" t="s">
        <v>213</v>
      </c>
      <c r="B406" s="64"/>
      <c r="C406" s="61"/>
      <c r="D406" s="74" t="s">
        <v>214</v>
      </c>
      <c r="E406" s="44">
        <f>E407+E409+E411+E413</f>
        <v>172203</v>
      </c>
      <c r="F406" s="44">
        <f>F407+F409+F411+F413</f>
        <v>169483</v>
      </c>
      <c r="G406" s="44">
        <f>G407+G409+G411+G413</f>
        <v>167328.76</v>
      </c>
      <c r="H406" s="44">
        <f t="shared" si="18"/>
        <v>98.72893446540361</v>
      </c>
    </row>
    <row r="407" spans="1:8" ht="18.75" customHeight="1">
      <c r="A407" s="127"/>
      <c r="B407" s="130" t="s">
        <v>215</v>
      </c>
      <c r="C407" s="61"/>
      <c r="D407" s="75" t="s">
        <v>216</v>
      </c>
      <c r="E407" s="62">
        <f>E408</f>
        <v>90972</v>
      </c>
      <c r="F407" s="62">
        <f>F408</f>
        <v>83000</v>
      </c>
      <c r="G407" s="62">
        <f>G408</f>
        <v>82481.21</v>
      </c>
      <c r="H407" s="52">
        <f aca="true" t="shared" si="24" ref="H407:H436">G407/F407*100</f>
        <v>99.37495180722892</v>
      </c>
    </row>
    <row r="408" spans="1:8" ht="52.5" customHeight="1">
      <c r="A408" s="127"/>
      <c r="B408" s="130"/>
      <c r="C408" s="53" t="s">
        <v>378</v>
      </c>
      <c r="D408" s="54" t="s">
        <v>380</v>
      </c>
      <c r="E408" s="55">
        <v>90972</v>
      </c>
      <c r="F408" s="55">
        <v>83000</v>
      </c>
      <c r="G408" s="55">
        <v>82481.21</v>
      </c>
      <c r="H408" s="52">
        <f t="shared" si="24"/>
        <v>99.37495180722892</v>
      </c>
    </row>
    <row r="409" spans="1:8" ht="17.25" customHeight="1">
      <c r="A409" s="127"/>
      <c r="B409" s="130" t="s">
        <v>219</v>
      </c>
      <c r="C409" s="61"/>
      <c r="D409" s="75" t="s">
        <v>220</v>
      </c>
      <c r="E409" s="62">
        <f>E410</f>
        <v>33995</v>
      </c>
      <c r="F409" s="62">
        <f>F410</f>
        <v>33995</v>
      </c>
      <c r="G409" s="62">
        <f>G410</f>
        <v>33079.02</v>
      </c>
      <c r="H409" s="52">
        <f t="shared" si="24"/>
        <v>97.30554493307838</v>
      </c>
    </row>
    <row r="410" spans="1:8" ht="42.75">
      <c r="A410" s="127"/>
      <c r="B410" s="130"/>
      <c r="C410" s="53" t="s">
        <v>378</v>
      </c>
      <c r="D410" s="54" t="s">
        <v>380</v>
      </c>
      <c r="E410" s="55">
        <v>33995</v>
      </c>
      <c r="F410" s="55">
        <v>33995</v>
      </c>
      <c r="G410" s="55">
        <v>33079.02</v>
      </c>
      <c r="H410" s="52">
        <f t="shared" si="24"/>
        <v>97.30554493307838</v>
      </c>
    </row>
    <row r="411" spans="1:8" ht="14.25" customHeight="1">
      <c r="A411" s="127"/>
      <c r="B411" s="130" t="s">
        <v>221</v>
      </c>
      <c r="C411" s="61"/>
      <c r="D411" s="75" t="s">
        <v>222</v>
      </c>
      <c r="E411" s="62">
        <f>E412</f>
        <v>41748</v>
      </c>
      <c r="F411" s="62">
        <f>F412</f>
        <v>47000</v>
      </c>
      <c r="G411" s="62">
        <f>G412</f>
        <v>46728.53</v>
      </c>
      <c r="H411" s="52">
        <f t="shared" si="24"/>
        <v>99.42240425531914</v>
      </c>
    </row>
    <row r="412" spans="1:8" ht="42.75">
      <c r="A412" s="127"/>
      <c r="B412" s="130"/>
      <c r="C412" s="53" t="s">
        <v>378</v>
      </c>
      <c r="D412" s="54" t="s">
        <v>380</v>
      </c>
      <c r="E412" s="55">
        <v>41748</v>
      </c>
      <c r="F412" s="55">
        <v>47000</v>
      </c>
      <c r="G412" s="55">
        <v>46728.53</v>
      </c>
      <c r="H412" s="52">
        <f t="shared" si="24"/>
        <v>99.42240425531914</v>
      </c>
    </row>
    <row r="413" spans="1:8" ht="14.25" customHeight="1">
      <c r="A413" s="127"/>
      <c r="B413" s="130" t="s">
        <v>338</v>
      </c>
      <c r="C413" s="61"/>
      <c r="D413" s="75" t="s">
        <v>245</v>
      </c>
      <c r="E413" s="62">
        <f>E414</f>
        <v>5488</v>
      </c>
      <c r="F413" s="62">
        <f>F414</f>
        <v>5488</v>
      </c>
      <c r="G413" s="62">
        <f>G414</f>
        <v>5040</v>
      </c>
      <c r="H413" s="52">
        <f t="shared" si="24"/>
        <v>91.83673469387756</v>
      </c>
    </row>
    <row r="414" spans="1:8" ht="15" customHeight="1">
      <c r="A414" s="127"/>
      <c r="B414" s="130"/>
      <c r="C414" s="53" t="s">
        <v>381</v>
      </c>
      <c r="D414" s="76" t="s">
        <v>382</v>
      </c>
      <c r="E414" s="55">
        <v>5488</v>
      </c>
      <c r="F414" s="55">
        <v>5488</v>
      </c>
      <c r="G414" s="55">
        <v>5040</v>
      </c>
      <c r="H414" s="52">
        <f t="shared" si="24"/>
        <v>91.83673469387756</v>
      </c>
    </row>
    <row r="415" spans="1:8" ht="13.5" customHeight="1">
      <c r="A415" s="127" t="s">
        <v>227</v>
      </c>
      <c r="B415" s="59"/>
      <c r="C415" s="60"/>
      <c r="D415" s="74" t="s">
        <v>228</v>
      </c>
      <c r="E415" s="44">
        <f aca="true" t="shared" si="25" ref="E415:G416">E416</f>
        <v>6000</v>
      </c>
      <c r="F415" s="44">
        <f t="shared" si="25"/>
        <v>3608</v>
      </c>
      <c r="G415" s="44">
        <f t="shared" si="25"/>
        <v>3608</v>
      </c>
      <c r="H415" s="44">
        <f t="shared" si="24"/>
        <v>100</v>
      </c>
    </row>
    <row r="416" spans="1:8" ht="26.25" customHeight="1">
      <c r="A416" s="127"/>
      <c r="B416" s="130" t="s">
        <v>229</v>
      </c>
      <c r="C416" s="61"/>
      <c r="D416" s="75" t="s">
        <v>230</v>
      </c>
      <c r="E416" s="62">
        <f t="shared" si="25"/>
        <v>6000</v>
      </c>
      <c r="F416" s="62">
        <f t="shared" si="25"/>
        <v>3608</v>
      </c>
      <c r="G416" s="62">
        <f t="shared" si="25"/>
        <v>3608</v>
      </c>
      <c r="H416" s="52">
        <f t="shared" si="24"/>
        <v>100</v>
      </c>
    </row>
    <row r="417" spans="1:8" ht="28.5">
      <c r="A417" s="127"/>
      <c r="B417" s="130"/>
      <c r="C417" s="53" t="s">
        <v>376</v>
      </c>
      <c r="D417" s="76" t="s">
        <v>377</v>
      </c>
      <c r="E417" s="55">
        <v>6000</v>
      </c>
      <c r="F417" s="55">
        <v>3608</v>
      </c>
      <c r="G417" s="55">
        <v>3608</v>
      </c>
      <c r="H417" s="52">
        <f t="shared" si="24"/>
        <v>100</v>
      </c>
    </row>
    <row r="418" spans="1:8" ht="16.5" customHeight="1">
      <c r="A418" s="127" t="s">
        <v>163</v>
      </c>
      <c r="B418" s="59"/>
      <c r="C418" s="60"/>
      <c r="D418" s="74" t="s">
        <v>231</v>
      </c>
      <c r="E418" s="44">
        <f>E419+E421+E423+E425+E427+E429</f>
        <v>1300000</v>
      </c>
      <c r="F418" s="44">
        <f>F419+F421+F423+F425+F427+F429</f>
        <v>1402655</v>
      </c>
      <c r="G418" s="44">
        <f>G419+G421+G423+G425+G427+G429</f>
        <v>1393110.2</v>
      </c>
      <c r="H418" s="44">
        <f t="shared" si="24"/>
        <v>99.3195190549351</v>
      </c>
    </row>
    <row r="419" spans="1:8" ht="101.25" customHeight="1">
      <c r="A419" s="127"/>
      <c r="B419" s="130" t="s">
        <v>164</v>
      </c>
      <c r="C419" s="61"/>
      <c r="D419" s="75" t="s">
        <v>232</v>
      </c>
      <c r="E419" s="62">
        <f>E420</f>
        <v>938000</v>
      </c>
      <c r="F419" s="62">
        <f>F420</f>
        <v>923668</v>
      </c>
      <c r="G419" s="62">
        <f>G420</f>
        <v>923668</v>
      </c>
      <c r="H419" s="52">
        <f t="shared" si="24"/>
        <v>100</v>
      </c>
    </row>
    <row r="420" spans="1:8" ht="28.5">
      <c r="A420" s="127"/>
      <c r="B420" s="130"/>
      <c r="C420" s="53" t="s">
        <v>383</v>
      </c>
      <c r="D420" s="76" t="s">
        <v>384</v>
      </c>
      <c r="E420" s="55">
        <v>938000</v>
      </c>
      <c r="F420" s="55">
        <v>923668</v>
      </c>
      <c r="G420" s="55">
        <v>923668</v>
      </c>
      <c r="H420" s="52">
        <f t="shared" si="24"/>
        <v>100</v>
      </c>
    </row>
    <row r="421" spans="1:8" ht="57" customHeight="1">
      <c r="A421" s="127"/>
      <c r="B421" s="130" t="s">
        <v>168</v>
      </c>
      <c r="C421" s="61"/>
      <c r="D421" s="75" t="s">
        <v>169</v>
      </c>
      <c r="E421" s="62">
        <f>E422</f>
        <v>184000</v>
      </c>
      <c r="F421" s="62">
        <f>F422</f>
        <v>262568</v>
      </c>
      <c r="G421" s="62">
        <f>G422</f>
        <v>253333.74</v>
      </c>
      <c r="H421" s="52">
        <f t="shared" si="24"/>
        <v>96.48309771183084</v>
      </c>
    </row>
    <row r="422" spans="1:8" ht="28.5">
      <c r="A422" s="127"/>
      <c r="B422" s="130"/>
      <c r="C422" s="53" t="s">
        <v>383</v>
      </c>
      <c r="D422" s="76" t="s">
        <v>384</v>
      </c>
      <c r="E422" s="55">
        <v>184000</v>
      </c>
      <c r="F422" s="55">
        <v>262568</v>
      </c>
      <c r="G422" s="55">
        <v>253333.74</v>
      </c>
      <c r="H422" s="52">
        <f t="shared" si="24"/>
        <v>96.48309771183084</v>
      </c>
    </row>
    <row r="423" spans="1:8" ht="13.5" customHeight="1">
      <c r="A423" s="127"/>
      <c r="B423" s="130" t="s">
        <v>385</v>
      </c>
      <c r="C423" s="61"/>
      <c r="D423" s="75" t="s">
        <v>386</v>
      </c>
      <c r="E423" s="62">
        <f>E424</f>
        <v>70000</v>
      </c>
      <c r="F423" s="62">
        <f>F424</f>
        <v>94350</v>
      </c>
      <c r="G423" s="62">
        <f>G424</f>
        <v>94304.51</v>
      </c>
      <c r="H423" s="52">
        <f t="shared" si="24"/>
        <v>99.9517859035506</v>
      </c>
    </row>
    <row r="424" spans="1:8" ht="28.5">
      <c r="A424" s="127"/>
      <c r="B424" s="130"/>
      <c r="C424" s="53" t="s">
        <v>383</v>
      </c>
      <c r="D424" s="76" t="s">
        <v>384</v>
      </c>
      <c r="E424" s="55">
        <v>70000</v>
      </c>
      <c r="F424" s="55">
        <v>94350</v>
      </c>
      <c r="G424" s="55">
        <v>94304.51</v>
      </c>
      <c r="H424" s="52">
        <f t="shared" si="24"/>
        <v>99.9517859035506</v>
      </c>
    </row>
    <row r="425" spans="1:8" ht="13.5" customHeight="1">
      <c r="A425" s="127"/>
      <c r="B425" s="130" t="s">
        <v>387</v>
      </c>
      <c r="C425" s="61"/>
      <c r="D425" s="75" t="s">
        <v>388</v>
      </c>
      <c r="E425" s="62">
        <f>E426</f>
        <v>96000</v>
      </c>
      <c r="F425" s="62">
        <f>F426</f>
        <v>92019</v>
      </c>
      <c r="G425" s="62">
        <f>G426</f>
        <v>92019</v>
      </c>
      <c r="H425" s="52">
        <f t="shared" si="24"/>
        <v>100</v>
      </c>
    </row>
    <row r="426" spans="1:8" ht="28.5">
      <c r="A426" s="127"/>
      <c r="B426" s="130"/>
      <c r="C426" s="53" t="s">
        <v>383</v>
      </c>
      <c r="D426" s="76" t="s">
        <v>384</v>
      </c>
      <c r="E426" s="55">
        <v>96000</v>
      </c>
      <c r="F426" s="55">
        <v>92019</v>
      </c>
      <c r="G426" s="55">
        <v>92019</v>
      </c>
      <c r="H426" s="52">
        <f t="shared" si="24"/>
        <v>100</v>
      </c>
    </row>
    <row r="427" spans="1:8" ht="26.25" customHeight="1">
      <c r="A427" s="127"/>
      <c r="B427" s="130" t="s">
        <v>344</v>
      </c>
      <c r="C427" s="61"/>
      <c r="D427" s="75" t="s">
        <v>116</v>
      </c>
      <c r="E427" s="62">
        <f>E428</f>
        <v>2000</v>
      </c>
      <c r="F427" s="62">
        <f>F428</f>
        <v>1250</v>
      </c>
      <c r="G427" s="62">
        <f>G428</f>
        <v>1206.99</v>
      </c>
      <c r="H427" s="52">
        <f t="shared" si="24"/>
        <v>96.5592</v>
      </c>
    </row>
    <row r="428" spans="1:8" ht="42.75">
      <c r="A428" s="127"/>
      <c r="B428" s="130"/>
      <c r="C428" s="53" t="s">
        <v>378</v>
      </c>
      <c r="D428" s="54" t="s">
        <v>380</v>
      </c>
      <c r="E428" s="55">
        <v>2000</v>
      </c>
      <c r="F428" s="55">
        <v>1250</v>
      </c>
      <c r="G428" s="55">
        <v>1206.99</v>
      </c>
      <c r="H428" s="52">
        <f t="shared" si="24"/>
        <v>96.5592</v>
      </c>
    </row>
    <row r="429" spans="1:8" ht="13.5" customHeight="1">
      <c r="A429" s="127"/>
      <c r="B429" s="130" t="s">
        <v>389</v>
      </c>
      <c r="C429" s="61"/>
      <c r="D429" s="75" t="s">
        <v>245</v>
      </c>
      <c r="E429" s="62">
        <f>E430</f>
        <v>10000</v>
      </c>
      <c r="F429" s="62">
        <f>F430</f>
        <v>28800</v>
      </c>
      <c r="G429" s="62">
        <f>G430</f>
        <v>28577.96</v>
      </c>
      <c r="H429" s="52">
        <f t="shared" si="24"/>
        <v>99.22902777777777</v>
      </c>
    </row>
    <row r="430" spans="1:8" ht="28.5">
      <c r="A430" s="127"/>
      <c r="B430" s="130"/>
      <c r="C430" s="53" t="s">
        <v>383</v>
      </c>
      <c r="D430" s="76" t="s">
        <v>384</v>
      </c>
      <c r="E430" s="55">
        <v>10000</v>
      </c>
      <c r="F430" s="55">
        <v>28800</v>
      </c>
      <c r="G430" s="55">
        <v>28577.96</v>
      </c>
      <c r="H430" s="52">
        <f t="shared" si="24"/>
        <v>99.22902777777777</v>
      </c>
    </row>
    <row r="431" spans="1:8" ht="30" customHeight="1">
      <c r="A431" s="127" t="s">
        <v>353</v>
      </c>
      <c r="B431" s="59"/>
      <c r="C431" s="60"/>
      <c r="D431" s="74" t="s">
        <v>239</v>
      </c>
      <c r="E431" s="44">
        <f>E432</f>
        <v>14616</v>
      </c>
      <c r="F431" s="44">
        <f>F432+F434</f>
        <v>103846</v>
      </c>
      <c r="G431" s="44">
        <f>G432+G434</f>
        <v>79590.76</v>
      </c>
      <c r="H431" s="44">
        <f t="shared" si="24"/>
        <v>76.64306761935943</v>
      </c>
    </row>
    <row r="432" spans="1:8" ht="21.75" customHeight="1">
      <c r="A432" s="127"/>
      <c r="B432" s="130" t="s">
        <v>354</v>
      </c>
      <c r="C432" s="61"/>
      <c r="D432" s="75" t="s">
        <v>240</v>
      </c>
      <c r="E432" s="62">
        <f>E433</f>
        <v>14616</v>
      </c>
      <c r="F432" s="62">
        <f>F433</f>
        <v>13016</v>
      </c>
      <c r="G432" s="62">
        <f>G433</f>
        <v>12804.67</v>
      </c>
      <c r="H432" s="52">
        <f t="shared" si="24"/>
        <v>98.37638291333744</v>
      </c>
    </row>
    <row r="433" spans="1:8" ht="45" customHeight="1">
      <c r="A433" s="127"/>
      <c r="B433" s="130"/>
      <c r="C433" s="53" t="s">
        <v>378</v>
      </c>
      <c r="D433" s="54" t="s">
        <v>380</v>
      </c>
      <c r="E433" s="55">
        <v>14616</v>
      </c>
      <c r="F433" s="55">
        <v>13016</v>
      </c>
      <c r="G433" s="55">
        <v>12804.67</v>
      </c>
      <c r="H433" s="52">
        <f t="shared" si="24"/>
        <v>98.37638291333744</v>
      </c>
    </row>
    <row r="434" spans="1:8" ht="30.75" customHeight="1">
      <c r="A434" s="127"/>
      <c r="B434" s="130" t="s">
        <v>390</v>
      </c>
      <c r="C434" s="58"/>
      <c r="D434" s="63" t="s">
        <v>121</v>
      </c>
      <c r="E434" s="55"/>
      <c r="F434" s="52">
        <f>F435+F436</f>
        <v>90830</v>
      </c>
      <c r="G434" s="52">
        <f>G435+G436</f>
        <v>66786.09</v>
      </c>
      <c r="H434" s="52">
        <f t="shared" si="24"/>
        <v>73.52866894197952</v>
      </c>
    </row>
    <row r="435" spans="1:8" ht="28.5">
      <c r="A435" s="127"/>
      <c r="B435" s="130"/>
      <c r="C435" s="53" t="s">
        <v>381</v>
      </c>
      <c r="D435" s="76" t="s">
        <v>382</v>
      </c>
      <c r="E435" s="55"/>
      <c r="F435" s="55">
        <v>82520</v>
      </c>
      <c r="G435" s="55">
        <v>61914.6</v>
      </c>
      <c r="H435" s="52">
        <f t="shared" si="24"/>
        <v>75.02981095492002</v>
      </c>
    </row>
    <row r="436" spans="1:8" ht="28.5">
      <c r="A436" s="127"/>
      <c r="B436" s="130"/>
      <c r="C436" s="53" t="s">
        <v>391</v>
      </c>
      <c r="D436" s="54" t="s">
        <v>392</v>
      </c>
      <c r="E436" s="55"/>
      <c r="F436" s="55">
        <v>8310</v>
      </c>
      <c r="G436" s="55">
        <v>4871.49</v>
      </c>
      <c r="H436" s="52">
        <f t="shared" si="24"/>
        <v>58.622021660649814</v>
      </c>
    </row>
    <row r="437" spans="1:8" ht="51.75" customHeight="1">
      <c r="A437" s="83" t="s">
        <v>393</v>
      </c>
      <c r="B437" s="135" t="s">
        <v>394</v>
      </c>
      <c r="C437" s="135"/>
      <c r="D437" s="135"/>
      <c r="E437" s="62"/>
      <c r="F437" s="62"/>
      <c r="G437" s="62"/>
      <c r="H437" s="44"/>
    </row>
    <row r="438" spans="1:8" ht="26.25" customHeight="1">
      <c r="A438" s="82" t="s">
        <v>395</v>
      </c>
      <c r="B438" s="135" t="s">
        <v>396</v>
      </c>
      <c r="C438" s="135"/>
      <c r="D438" s="135"/>
      <c r="E438" s="62"/>
      <c r="F438" s="62"/>
      <c r="G438" s="62"/>
      <c r="H438" s="44"/>
    </row>
    <row r="439" spans="1:8" ht="15" customHeight="1">
      <c r="A439" s="83" t="s">
        <v>397</v>
      </c>
      <c r="B439" s="135" t="s">
        <v>398</v>
      </c>
      <c r="C439" s="135"/>
      <c r="D439" s="135"/>
      <c r="E439" s="44">
        <f aca="true" t="shared" si="26" ref="E439:G441">E440</f>
        <v>240000</v>
      </c>
      <c r="F439" s="44">
        <f t="shared" si="26"/>
        <v>220000</v>
      </c>
      <c r="G439" s="44">
        <f t="shared" si="26"/>
        <v>204619.12</v>
      </c>
      <c r="H439" s="44">
        <f aca="true" t="shared" si="27" ref="H439:H449">G439/F439*100</f>
        <v>93.0086909090909</v>
      </c>
    </row>
    <row r="440" spans="1:8" ht="33.75" customHeight="1">
      <c r="A440" s="127" t="s">
        <v>399</v>
      </c>
      <c r="B440" s="59"/>
      <c r="C440" s="60"/>
      <c r="D440" s="74" t="s">
        <v>400</v>
      </c>
      <c r="E440" s="44">
        <f t="shared" si="26"/>
        <v>240000</v>
      </c>
      <c r="F440" s="44">
        <f t="shared" si="26"/>
        <v>220000</v>
      </c>
      <c r="G440" s="44">
        <f t="shared" si="26"/>
        <v>204619.12</v>
      </c>
      <c r="H440" s="44">
        <f t="shared" si="27"/>
        <v>93.0086909090909</v>
      </c>
    </row>
    <row r="441" spans="1:8" ht="42.75" customHeight="1">
      <c r="A441" s="127"/>
      <c r="B441" s="130" t="s">
        <v>401</v>
      </c>
      <c r="C441" s="61"/>
      <c r="D441" s="75" t="s">
        <v>402</v>
      </c>
      <c r="E441" s="62">
        <f t="shared" si="26"/>
        <v>240000</v>
      </c>
      <c r="F441" s="62">
        <f t="shared" si="26"/>
        <v>220000</v>
      </c>
      <c r="G441" s="62">
        <f t="shared" si="26"/>
        <v>204619.12</v>
      </c>
      <c r="H441" s="52">
        <f t="shared" si="27"/>
        <v>93.0086909090909</v>
      </c>
    </row>
    <row r="442" spans="1:8" ht="108" customHeight="1">
      <c r="A442" s="127"/>
      <c r="B442" s="130"/>
      <c r="C442" s="53" t="s">
        <v>403</v>
      </c>
      <c r="D442" s="76" t="s">
        <v>404</v>
      </c>
      <c r="E442" s="55">
        <v>240000</v>
      </c>
      <c r="F442" s="55">
        <v>220000</v>
      </c>
      <c r="G442" s="55">
        <v>204619.12</v>
      </c>
      <c r="H442" s="52">
        <f t="shared" si="27"/>
        <v>93.0086909090909</v>
      </c>
    </row>
    <row r="443" spans="1:8" ht="14.25" customHeight="1">
      <c r="A443" s="136" t="s">
        <v>405</v>
      </c>
      <c r="B443" s="136"/>
      <c r="C443" s="136"/>
      <c r="D443" s="136"/>
      <c r="E443" s="44">
        <f>E444</f>
        <v>1620922</v>
      </c>
      <c r="F443" s="44">
        <f>F444</f>
        <v>3455742</v>
      </c>
      <c r="G443" s="44">
        <f>G444</f>
        <v>3007199.44</v>
      </c>
      <c r="H443" s="44">
        <f t="shared" si="27"/>
        <v>87.02036899745409</v>
      </c>
    </row>
    <row r="444" spans="1:8" ht="33.75" customHeight="1">
      <c r="A444" s="82" t="s">
        <v>174</v>
      </c>
      <c r="B444" s="135" t="s">
        <v>406</v>
      </c>
      <c r="C444" s="135"/>
      <c r="D444" s="135"/>
      <c r="E444" s="44">
        <f>E445+E450+E453+E456+E461</f>
        <v>1620922</v>
      </c>
      <c r="F444" s="44">
        <f>F445+F450+F453+F456+F461</f>
        <v>3455742</v>
      </c>
      <c r="G444" s="80">
        <f>G445+G450+G453+G456+G461</f>
        <v>3007199.44</v>
      </c>
      <c r="H444" s="44">
        <f t="shared" si="27"/>
        <v>87.02036899745409</v>
      </c>
    </row>
    <row r="445" spans="1:8" ht="33.75" customHeight="1">
      <c r="A445" s="127" t="s">
        <v>94</v>
      </c>
      <c r="B445" s="59"/>
      <c r="C445" s="60"/>
      <c r="D445" s="74" t="s">
        <v>249</v>
      </c>
      <c r="E445" s="44">
        <f>E446</f>
        <v>197310.87</v>
      </c>
      <c r="F445" s="44">
        <f>F446</f>
        <v>1108900</v>
      </c>
      <c r="G445" s="44">
        <f>G446</f>
        <v>1102140.29</v>
      </c>
      <c r="H445" s="44">
        <f t="shared" si="27"/>
        <v>99.39041302191362</v>
      </c>
    </row>
    <row r="446" spans="1:8" ht="26.25" customHeight="1">
      <c r="A446" s="127"/>
      <c r="B446" s="130" t="s">
        <v>95</v>
      </c>
      <c r="C446" s="61"/>
      <c r="D446" s="75" t="s">
        <v>407</v>
      </c>
      <c r="E446" s="62">
        <f>SUM(E447:E449)</f>
        <v>197310.87</v>
      </c>
      <c r="F446" s="62">
        <f>SUM(F447:F449)</f>
        <v>1108900</v>
      </c>
      <c r="G446" s="62">
        <f>SUM(G447:G449)</f>
        <v>1102140.29</v>
      </c>
      <c r="H446" s="52">
        <f t="shared" si="27"/>
        <v>99.39041302191362</v>
      </c>
    </row>
    <row r="447" spans="1:8" ht="31.5" customHeight="1">
      <c r="A447" s="127"/>
      <c r="B447" s="130"/>
      <c r="C447" s="53" t="s">
        <v>408</v>
      </c>
      <c r="D447" s="76" t="s">
        <v>409</v>
      </c>
      <c r="E447" s="55">
        <v>197310.87</v>
      </c>
      <c r="F447" s="55">
        <v>24130</v>
      </c>
      <c r="G447" s="55">
        <v>22140.29</v>
      </c>
      <c r="H447" s="52">
        <f t="shared" si="27"/>
        <v>91.75420638209698</v>
      </c>
    </row>
    <row r="448" spans="1:8" ht="32.25" customHeight="1">
      <c r="A448" s="127"/>
      <c r="B448" s="130"/>
      <c r="C448" s="53" t="s">
        <v>410</v>
      </c>
      <c r="D448" s="76" t="s">
        <v>409</v>
      </c>
      <c r="E448" s="55"/>
      <c r="F448" s="55">
        <v>361943</v>
      </c>
      <c r="G448" s="55">
        <v>361866.04</v>
      </c>
      <c r="H448" s="52">
        <f t="shared" si="27"/>
        <v>99.97873698344767</v>
      </c>
    </row>
    <row r="449" spans="1:8" ht="30.75" customHeight="1">
      <c r="A449" s="127"/>
      <c r="B449" s="130"/>
      <c r="C449" s="53" t="s">
        <v>411</v>
      </c>
      <c r="D449" s="76" t="s">
        <v>409</v>
      </c>
      <c r="E449" s="55"/>
      <c r="F449" s="55">
        <v>722827</v>
      </c>
      <c r="G449" s="55">
        <v>718133.96</v>
      </c>
      <c r="H449" s="52">
        <f t="shared" si="27"/>
        <v>99.3507381434285</v>
      </c>
    </row>
    <row r="450" spans="1:8" ht="17.25" customHeight="1">
      <c r="A450" s="127" t="s">
        <v>213</v>
      </c>
      <c r="B450" s="59"/>
      <c r="C450" s="84"/>
      <c r="D450" s="74" t="s">
        <v>214</v>
      </c>
      <c r="E450" s="44">
        <f>E451</f>
        <v>50000</v>
      </c>
      <c r="F450" s="44"/>
      <c r="G450" s="44"/>
      <c r="H450" s="44"/>
    </row>
    <row r="451" spans="1:8" ht="15.75" customHeight="1">
      <c r="A451" s="127"/>
      <c r="B451" s="130" t="s">
        <v>215</v>
      </c>
      <c r="C451" s="58"/>
      <c r="D451" s="63" t="s">
        <v>216</v>
      </c>
      <c r="E451" s="52">
        <f>E452</f>
        <v>50000</v>
      </c>
      <c r="F451" s="52"/>
      <c r="G451" s="52"/>
      <c r="H451" s="44"/>
    </row>
    <row r="452" spans="1:8" ht="36.75" customHeight="1">
      <c r="A452" s="127"/>
      <c r="B452" s="130"/>
      <c r="C452" s="53" t="s">
        <v>408</v>
      </c>
      <c r="D452" s="76" t="s">
        <v>409</v>
      </c>
      <c r="E452" s="55">
        <v>50000</v>
      </c>
      <c r="F452" s="55"/>
      <c r="G452" s="55"/>
      <c r="H452" s="44"/>
    </row>
    <row r="453" spans="1:8" ht="23.25" customHeight="1">
      <c r="A453" s="127" t="s">
        <v>163</v>
      </c>
      <c r="B453" s="85"/>
      <c r="C453" s="58"/>
      <c r="D453" s="74" t="s">
        <v>231</v>
      </c>
      <c r="E453" s="44"/>
      <c r="F453" s="44">
        <f>F454</f>
        <v>27096</v>
      </c>
      <c r="G453" s="44"/>
      <c r="H453" s="44"/>
    </row>
    <row r="454" spans="1:8" ht="31.5" customHeight="1">
      <c r="A454" s="127"/>
      <c r="B454" s="130" t="s">
        <v>344</v>
      </c>
      <c r="C454" s="58"/>
      <c r="D454" s="63" t="s">
        <v>116</v>
      </c>
      <c r="E454" s="52"/>
      <c r="F454" s="52">
        <f>F455</f>
        <v>27096</v>
      </c>
      <c r="G454" s="52"/>
      <c r="H454" s="44"/>
    </row>
    <row r="455" spans="1:8" ht="33.75" customHeight="1">
      <c r="A455" s="127"/>
      <c r="B455" s="130"/>
      <c r="C455" s="53" t="s">
        <v>408</v>
      </c>
      <c r="D455" s="76" t="s">
        <v>409</v>
      </c>
      <c r="E455" s="55"/>
      <c r="F455" s="55">
        <v>27096</v>
      </c>
      <c r="G455" s="55"/>
      <c r="H455" s="44"/>
    </row>
    <row r="456" spans="1:8" ht="29.25" customHeight="1">
      <c r="A456" s="127" t="s">
        <v>135</v>
      </c>
      <c r="B456" s="59"/>
      <c r="C456" s="60"/>
      <c r="D456" s="74" t="s">
        <v>241</v>
      </c>
      <c r="E456" s="44">
        <f>E457+E459</f>
        <v>238000</v>
      </c>
      <c r="F456" s="44">
        <f>F457+F459</f>
        <v>1634318</v>
      </c>
      <c r="G456" s="44">
        <f>G457+G459</f>
        <v>1391970.81</v>
      </c>
      <c r="H456" s="44">
        <f aca="true" t="shared" si="28" ref="H456:H476">G456/F456*100</f>
        <v>85.17135649243293</v>
      </c>
    </row>
    <row r="457" spans="1:8" ht="30.75" customHeight="1">
      <c r="A457" s="127"/>
      <c r="B457" s="130" t="s">
        <v>355</v>
      </c>
      <c r="C457" s="58"/>
      <c r="D457" s="63" t="s">
        <v>242</v>
      </c>
      <c r="E457" s="52">
        <f>E458</f>
        <v>220000</v>
      </c>
      <c r="F457" s="52">
        <f>F458</f>
        <v>1604318</v>
      </c>
      <c r="G457" s="52">
        <f>G458</f>
        <v>1366397.56</v>
      </c>
      <c r="H457" s="52">
        <f t="shared" si="28"/>
        <v>85.16999497605836</v>
      </c>
    </row>
    <row r="458" spans="1:8" ht="28.5">
      <c r="A458" s="127"/>
      <c r="B458" s="130"/>
      <c r="C458" s="53" t="s">
        <v>408</v>
      </c>
      <c r="D458" s="76" t="s">
        <v>409</v>
      </c>
      <c r="E458" s="55">
        <v>220000</v>
      </c>
      <c r="F458" s="55">
        <v>1604318</v>
      </c>
      <c r="G458" s="55">
        <v>1366397.56</v>
      </c>
      <c r="H458" s="52">
        <f t="shared" si="28"/>
        <v>85.16999497605836</v>
      </c>
    </row>
    <row r="459" spans="1:8" ht="33.75" customHeight="1">
      <c r="A459" s="127"/>
      <c r="B459" s="130" t="s">
        <v>358</v>
      </c>
      <c r="C459" s="58"/>
      <c r="D459" s="63" t="s">
        <v>359</v>
      </c>
      <c r="E459" s="52">
        <f>E460</f>
        <v>18000</v>
      </c>
      <c r="F459" s="52">
        <f>F460</f>
        <v>30000</v>
      </c>
      <c r="G459" s="52">
        <f>G460</f>
        <v>25573.25</v>
      </c>
      <c r="H459" s="52">
        <f t="shared" si="28"/>
        <v>85.24416666666667</v>
      </c>
    </row>
    <row r="460" spans="1:8" ht="28.5">
      <c r="A460" s="127"/>
      <c r="B460" s="130"/>
      <c r="C460" s="53" t="s">
        <v>408</v>
      </c>
      <c r="D460" s="76" t="s">
        <v>409</v>
      </c>
      <c r="E460" s="55">
        <v>18000</v>
      </c>
      <c r="F460" s="55">
        <v>30000</v>
      </c>
      <c r="G460" s="55">
        <v>25573.25</v>
      </c>
      <c r="H460" s="52">
        <f t="shared" si="28"/>
        <v>85.24416666666667</v>
      </c>
    </row>
    <row r="461" spans="1:8" ht="39" customHeight="1">
      <c r="A461" s="127" t="s">
        <v>139</v>
      </c>
      <c r="B461" s="64"/>
      <c r="C461" s="58"/>
      <c r="D461" s="74" t="s">
        <v>243</v>
      </c>
      <c r="E461" s="44">
        <f>E462+E464</f>
        <v>1135611.13</v>
      </c>
      <c r="F461" s="44">
        <f>F462+F464</f>
        <v>685428</v>
      </c>
      <c r="G461" s="44">
        <f>G462+G464</f>
        <v>513088.33999999997</v>
      </c>
      <c r="H461" s="44">
        <f t="shared" si="28"/>
        <v>74.8566355620138</v>
      </c>
    </row>
    <row r="462" spans="1:8" ht="30.75" customHeight="1">
      <c r="A462" s="127"/>
      <c r="B462" s="130" t="s">
        <v>140</v>
      </c>
      <c r="C462" s="58"/>
      <c r="D462" s="63" t="s">
        <v>244</v>
      </c>
      <c r="E462" s="52">
        <f>E463</f>
        <v>40000</v>
      </c>
      <c r="F462" s="52">
        <f>F463</f>
        <v>45000</v>
      </c>
      <c r="G462" s="52">
        <f>G463</f>
        <v>43920</v>
      </c>
      <c r="H462" s="52">
        <f t="shared" si="28"/>
        <v>97.6</v>
      </c>
    </row>
    <row r="463" spans="1:8" ht="28.5">
      <c r="A463" s="127"/>
      <c r="B463" s="130"/>
      <c r="C463" s="53" t="s">
        <v>408</v>
      </c>
      <c r="D463" s="76" t="s">
        <v>409</v>
      </c>
      <c r="E463" s="55">
        <v>40000</v>
      </c>
      <c r="F463" s="55">
        <v>45000</v>
      </c>
      <c r="G463" s="55">
        <v>43920</v>
      </c>
      <c r="H463" s="52">
        <f t="shared" si="28"/>
        <v>97.6</v>
      </c>
    </row>
    <row r="464" spans="1:8" ht="33" customHeight="1">
      <c r="A464" s="127"/>
      <c r="B464" s="130" t="s">
        <v>412</v>
      </c>
      <c r="C464" s="58"/>
      <c r="D464" s="63" t="s">
        <v>413</v>
      </c>
      <c r="E464" s="52">
        <f>SUM(E465:E467)</f>
        <v>1095611.13</v>
      </c>
      <c r="F464" s="52">
        <f>SUM(F465:F467)</f>
        <v>640428</v>
      </c>
      <c r="G464" s="52">
        <f>SUM(G465:G467)</f>
        <v>469168.33999999997</v>
      </c>
      <c r="H464" s="52">
        <f t="shared" si="28"/>
        <v>73.25856146202227</v>
      </c>
    </row>
    <row r="465" spans="1:8" ht="28.5">
      <c r="A465" s="127"/>
      <c r="B465" s="130"/>
      <c r="C465" s="53" t="s">
        <v>408</v>
      </c>
      <c r="D465" s="76" t="s">
        <v>409</v>
      </c>
      <c r="E465" s="55">
        <v>1095611.13</v>
      </c>
      <c r="F465" s="55">
        <v>93799</v>
      </c>
      <c r="G465" s="55">
        <v>83532.01</v>
      </c>
      <c r="H465" s="52">
        <f t="shared" si="28"/>
        <v>89.0542649708419</v>
      </c>
    </row>
    <row r="466" spans="1:8" ht="28.5">
      <c r="A466" s="127"/>
      <c r="B466" s="130"/>
      <c r="C466" s="53" t="s">
        <v>410</v>
      </c>
      <c r="D466" s="76" t="s">
        <v>409</v>
      </c>
      <c r="E466" s="55"/>
      <c r="F466" s="55">
        <v>328964</v>
      </c>
      <c r="G466" s="55">
        <v>269906.86</v>
      </c>
      <c r="H466" s="52">
        <f t="shared" si="28"/>
        <v>82.04753711652339</v>
      </c>
    </row>
    <row r="467" spans="1:8" ht="28.5">
      <c r="A467" s="127"/>
      <c r="B467" s="130"/>
      <c r="C467" s="53" t="s">
        <v>411</v>
      </c>
      <c r="D467" s="76" t="s">
        <v>409</v>
      </c>
      <c r="E467" s="55"/>
      <c r="F467" s="55">
        <v>217665</v>
      </c>
      <c r="G467" s="55">
        <v>115729.47</v>
      </c>
      <c r="H467" s="52">
        <f t="shared" si="28"/>
        <v>53.16861691130866</v>
      </c>
    </row>
    <row r="468" spans="1:8" ht="57" customHeight="1">
      <c r="A468" s="86"/>
      <c r="B468" s="87" t="s">
        <v>176</v>
      </c>
      <c r="C468" s="138" t="s">
        <v>414</v>
      </c>
      <c r="D468" s="138"/>
      <c r="E468" s="48"/>
      <c r="F468" s="48">
        <f>F469+F473</f>
        <v>1631399</v>
      </c>
      <c r="G468" s="48">
        <f>G469+G473</f>
        <v>1465636.33</v>
      </c>
      <c r="H468" s="48">
        <f t="shared" si="28"/>
        <v>89.83923184947399</v>
      </c>
    </row>
    <row r="469" spans="1:8" ht="33.75" customHeight="1">
      <c r="A469" s="127" t="s">
        <v>94</v>
      </c>
      <c r="B469" s="59"/>
      <c r="C469" s="60"/>
      <c r="D469" s="74" t="s">
        <v>249</v>
      </c>
      <c r="E469" s="44"/>
      <c r="F469" s="44">
        <f>F470</f>
        <v>1084770</v>
      </c>
      <c r="G469" s="44">
        <f>G470</f>
        <v>1080000</v>
      </c>
      <c r="H469" s="44">
        <f t="shared" si="28"/>
        <v>99.56027545009542</v>
      </c>
    </row>
    <row r="470" spans="1:8" ht="26.25" customHeight="1">
      <c r="A470" s="127"/>
      <c r="B470" s="130" t="s">
        <v>95</v>
      </c>
      <c r="C470" s="61"/>
      <c r="D470" s="75" t="s">
        <v>407</v>
      </c>
      <c r="E470" s="62"/>
      <c r="F470" s="62">
        <f>SUM(F471:F472)</f>
        <v>1084770</v>
      </c>
      <c r="G470" s="62">
        <f>SUM(G471:G472)</f>
        <v>1080000</v>
      </c>
      <c r="H470" s="52">
        <f t="shared" si="28"/>
        <v>99.56027545009542</v>
      </c>
    </row>
    <row r="471" spans="1:8" ht="28.5">
      <c r="A471" s="127"/>
      <c r="B471" s="130"/>
      <c r="C471" s="53" t="s">
        <v>410</v>
      </c>
      <c r="D471" s="76" t="s">
        <v>409</v>
      </c>
      <c r="E471" s="55"/>
      <c r="F471" s="55">
        <v>361943</v>
      </c>
      <c r="G471" s="55">
        <v>361866.04</v>
      </c>
      <c r="H471" s="52">
        <f t="shared" si="28"/>
        <v>99.97873698344767</v>
      </c>
    </row>
    <row r="472" spans="1:8" ht="28.5">
      <c r="A472" s="127"/>
      <c r="B472" s="130"/>
      <c r="C472" s="53" t="s">
        <v>411</v>
      </c>
      <c r="D472" s="76" t="s">
        <v>409</v>
      </c>
      <c r="E472" s="55"/>
      <c r="F472" s="55">
        <v>722827</v>
      </c>
      <c r="G472" s="55">
        <v>718133.96</v>
      </c>
      <c r="H472" s="52">
        <f t="shared" si="28"/>
        <v>99.3507381434285</v>
      </c>
    </row>
    <row r="473" spans="1:8" ht="39" customHeight="1">
      <c r="A473" s="127" t="s">
        <v>139</v>
      </c>
      <c r="B473" s="64"/>
      <c r="C473" s="58"/>
      <c r="D473" s="74" t="s">
        <v>243</v>
      </c>
      <c r="E473" s="62"/>
      <c r="F473" s="44">
        <f>F474</f>
        <v>546629</v>
      </c>
      <c r="G473" s="44">
        <f>G474</f>
        <v>385636.32999999996</v>
      </c>
      <c r="H473" s="44">
        <f t="shared" si="28"/>
        <v>70.54809203317058</v>
      </c>
    </row>
    <row r="474" spans="1:8" ht="32.25" customHeight="1">
      <c r="A474" s="127"/>
      <c r="B474" s="130" t="s">
        <v>412</v>
      </c>
      <c r="C474" s="58"/>
      <c r="D474" s="63" t="s">
        <v>413</v>
      </c>
      <c r="E474" s="52"/>
      <c r="F474" s="52">
        <f>SUM(F475:F476)</f>
        <v>546629</v>
      </c>
      <c r="G474" s="52">
        <f>SUM(G475:G476)</f>
        <v>385636.32999999996</v>
      </c>
      <c r="H474" s="52">
        <f t="shared" si="28"/>
        <v>70.54809203317058</v>
      </c>
    </row>
    <row r="475" spans="1:8" ht="28.5">
      <c r="A475" s="127"/>
      <c r="B475" s="130"/>
      <c r="C475" s="53" t="s">
        <v>410</v>
      </c>
      <c r="D475" s="76" t="s">
        <v>409</v>
      </c>
      <c r="E475" s="55"/>
      <c r="F475" s="55">
        <v>328964</v>
      </c>
      <c r="G475" s="55">
        <v>269906.86</v>
      </c>
      <c r="H475" s="52">
        <f t="shared" si="28"/>
        <v>82.04753711652339</v>
      </c>
    </row>
    <row r="476" spans="1:8" ht="28.5">
      <c r="A476" s="127"/>
      <c r="B476" s="130"/>
      <c r="C476" s="53" t="s">
        <v>411</v>
      </c>
      <c r="D476" s="76" t="s">
        <v>409</v>
      </c>
      <c r="E476" s="55"/>
      <c r="F476" s="55">
        <v>217665</v>
      </c>
      <c r="G476" s="55">
        <v>115729.47</v>
      </c>
      <c r="H476" s="52">
        <f t="shared" si="28"/>
        <v>53.16861691130866</v>
      </c>
    </row>
    <row r="477" spans="1:8" ht="15">
      <c r="A477" s="137" t="s">
        <v>415</v>
      </c>
      <c r="B477" s="137"/>
      <c r="C477" s="137"/>
      <c r="D477" s="137"/>
      <c r="E477" s="88">
        <f>E443+E5</f>
        <v>10624602</v>
      </c>
      <c r="F477" s="88">
        <f>F443+F5</f>
        <v>12868655.76</v>
      </c>
      <c r="G477" s="88">
        <f>G443+G5</f>
        <v>12093575.189999998</v>
      </c>
      <c r="H477" s="88">
        <v>93.98</v>
      </c>
    </row>
  </sheetData>
  <sheetProtection/>
  <mergeCells count="175">
    <mergeCell ref="A473:A476"/>
    <mergeCell ref="B474:B476"/>
    <mergeCell ref="A477:D477"/>
    <mergeCell ref="A461:A467"/>
    <mergeCell ref="B462:B463"/>
    <mergeCell ref="B464:B467"/>
    <mergeCell ref="C468:D468"/>
    <mergeCell ref="A469:A472"/>
    <mergeCell ref="B470:B472"/>
    <mergeCell ref="A450:A452"/>
    <mergeCell ref="B451:B452"/>
    <mergeCell ref="A453:A455"/>
    <mergeCell ref="B454:B455"/>
    <mergeCell ref="A456:A460"/>
    <mergeCell ref="B457:B458"/>
    <mergeCell ref="B459:B460"/>
    <mergeCell ref="A440:A442"/>
    <mergeCell ref="B441:B442"/>
    <mergeCell ref="A443:D443"/>
    <mergeCell ref="B444:D444"/>
    <mergeCell ref="A445:A449"/>
    <mergeCell ref="B446:B449"/>
    <mergeCell ref="A431:A436"/>
    <mergeCell ref="B432:B433"/>
    <mergeCell ref="B434:B436"/>
    <mergeCell ref="B437:D437"/>
    <mergeCell ref="B438:D438"/>
    <mergeCell ref="B439:D439"/>
    <mergeCell ref="A415:A417"/>
    <mergeCell ref="B416:B417"/>
    <mergeCell ref="A418:A430"/>
    <mergeCell ref="B419:B420"/>
    <mergeCell ref="B421:B422"/>
    <mergeCell ref="B423:B424"/>
    <mergeCell ref="B425:B426"/>
    <mergeCell ref="B427:B428"/>
    <mergeCell ref="B429:B430"/>
    <mergeCell ref="A403:A405"/>
    <mergeCell ref="B404:B405"/>
    <mergeCell ref="A406:A414"/>
    <mergeCell ref="B407:B408"/>
    <mergeCell ref="B409:B410"/>
    <mergeCell ref="B411:B412"/>
    <mergeCell ref="B413:B414"/>
    <mergeCell ref="B392:D392"/>
    <mergeCell ref="A393:A397"/>
    <mergeCell ref="B394:B395"/>
    <mergeCell ref="B396:B397"/>
    <mergeCell ref="A398:A402"/>
    <mergeCell ref="B399:B400"/>
    <mergeCell ref="B401:B402"/>
    <mergeCell ref="A383:A385"/>
    <mergeCell ref="B384:B385"/>
    <mergeCell ref="A386:A388"/>
    <mergeCell ref="B387:B388"/>
    <mergeCell ref="A389:A391"/>
    <mergeCell ref="B390:B391"/>
    <mergeCell ref="A371:A378"/>
    <mergeCell ref="B372:B374"/>
    <mergeCell ref="B375:B378"/>
    <mergeCell ref="B379:D379"/>
    <mergeCell ref="A380:A382"/>
    <mergeCell ref="B381:B382"/>
    <mergeCell ref="A346:A360"/>
    <mergeCell ref="B347:B354"/>
    <mergeCell ref="B355:B357"/>
    <mergeCell ref="B358:B360"/>
    <mergeCell ref="A361:A370"/>
    <mergeCell ref="B362:B367"/>
    <mergeCell ref="B368:B370"/>
    <mergeCell ref="A311:A337"/>
    <mergeCell ref="B312:B313"/>
    <mergeCell ref="B314:B317"/>
    <mergeCell ref="B318:B337"/>
    <mergeCell ref="A338:A345"/>
    <mergeCell ref="B339:B345"/>
    <mergeCell ref="B289:B295"/>
    <mergeCell ref="B296:B302"/>
    <mergeCell ref="B303:B304"/>
    <mergeCell ref="A305:A310"/>
    <mergeCell ref="B306:B307"/>
    <mergeCell ref="B308:B310"/>
    <mergeCell ref="A228:A230"/>
    <mergeCell ref="B229:B230"/>
    <mergeCell ref="A231:A233"/>
    <mergeCell ref="B232:B233"/>
    <mergeCell ref="A234:A304"/>
    <mergeCell ref="B235:B251"/>
    <mergeCell ref="B252:B265"/>
    <mergeCell ref="B266:B275"/>
    <mergeCell ref="B276:B280"/>
    <mergeCell ref="B281:B288"/>
    <mergeCell ref="A197:A212"/>
    <mergeCell ref="B198:B204"/>
    <mergeCell ref="B205:B212"/>
    <mergeCell ref="A213:A227"/>
    <mergeCell ref="B214:B220"/>
    <mergeCell ref="B221:B222"/>
    <mergeCell ref="B223:B225"/>
    <mergeCell ref="B226:B227"/>
    <mergeCell ref="A170:A196"/>
    <mergeCell ref="B171:B172"/>
    <mergeCell ref="B173:B187"/>
    <mergeCell ref="B188:B190"/>
    <mergeCell ref="B191:B193"/>
    <mergeCell ref="B194:B196"/>
    <mergeCell ref="A147:A150"/>
    <mergeCell ref="B148:B150"/>
    <mergeCell ref="A151:A163"/>
    <mergeCell ref="B152:B154"/>
    <mergeCell ref="B155:B163"/>
    <mergeCell ref="A164:A169"/>
    <mergeCell ref="B165:B166"/>
    <mergeCell ref="B167:B169"/>
    <mergeCell ref="A126:A137"/>
    <mergeCell ref="B127:B130"/>
    <mergeCell ref="B131:B137"/>
    <mergeCell ref="A138:A146"/>
    <mergeCell ref="B139:B140"/>
    <mergeCell ref="B141:B142"/>
    <mergeCell ref="B143:B146"/>
    <mergeCell ref="A116:A118"/>
    <mergeCell ref="B117:B118"/>
    <mergeCell ref="C119:D119"/>
    <mergeCell ref="A120:A125"/>
    <mergeCell ref="B121:B122"/>
    <mergeCell ref="B123:B125"/>
    <mergeCell ref="A102:A107"/>
    <mergeCell ref="B103:B107"/>
    <mergeCell ref="A108:A110"/>
    <mergeCell ref="B109:B110"/>
    <mergeCell ref="A111:A115"/>
    <mergeCell ref="B112:B113"/>
    <mergeCell ref="B114:B115"/>
    <mergeCell ref="A77:A79"/>
    <mergeCell ref="B78:B79"/>
    <mergeCell ref="A80:A101"/>
    <mergeCell ref="B81:B85"/>
    <mergeCell ref="B86:B87"/>
    <mergeCell ref="B88:B89"/>
    <mergeCell ref="B90:B99"/>
    <mergeCell ref="B100:B101"/>
    <mergeCell ref="A46:A48"/>
    <mergeCell ref="B47:B48"/>
    <mergeCell ref="A49:A76"/>
    <mergeCell ref="B50:B55"/>
    <mergeCell ref="B56:B61"/>
    <mergeCell ref="B62:B66"/>
    <mergeCell ref="B67:B71"/>
    <mergeCell ref="B72:B76"/>
    <mergeCell ref="A27:A37"/>
    <mergeCell ref="B28:B29"/>
    <mergeCell ref="B30:B33"/>
    <mergeCell ref="B34:B37"/>
    <mergeCell ref="A38:A45"/>
    <mergeCell ref="B39:B43"/>
    <mergeCell ref="B44:B45"/>
    <mergeCell ref="A5:D5"/>
    <mergeCell ref="B6:D6"/>
    <mergeCell ref="C7:D7"/>
    <mergeCell ref="A8:A10"/>
    <mergeCell ref="B9:B10"/>
    <mergeCell ref="A11:A26"/>
    <mergeCell ref="B12:B15"/>
    <mergeCell ref="B16:B22"/>
    <mergeCell ref="B23:B24"/>
    <mergeCell ref="B25:B26"/>
    <mergeCell ref="A1:H1"/>
    <mergeCell ref="A2:A3"/>
    <mergeCell ref="B2:B3"/>
    <mergeCell ref="C2:C3"/>
    <mergeCell ref="D2:D3"/>
    <mergeCell ref="E2:F2"/>
    <mergeCell ref="G2:G3"/>
    <mergeCell ref="H2:H3"/>
  </mergeCells>
  <printOptions/>
  <pageMargins left="0.31496062992125984" right="0.15748031496062992" top="0.5905511811023623" bottom="0.5905511811023623" header="0" footer="0.5118110236220472"/>
  <pageSetup horizontalDpi="300" verticalDpi="300" orientation="portrait" paperSize="9" scale="95" r:id="rId1"/>
  <headerFooter alignWithMargins="0">
    <oddHeader>&amp;R&amp;"Czcionka tekstu podstawowego,Standardowy"&amp;11Załącznik nr 4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40">
      <selection activeCell="B27" sqref="B27"/>
    </sheetView>
  </sheetViews>
  <sheetFormatPr defaultColWidth="9.421875" defaultRowHeight="12.75"/>
  <cols>
    <col min="1" max="1" width="19.421875" style="40" customWidth="1"/>
    <col min="2" max="2" width="15.421875" style="40" customWidth="1"/>
    <col min="3" max="3" width="14.8515625" style="40" customWidth="1"/>
    <col min="4" max="4" width="13.28125" style="40" customWidth="1"/>
    <col min="5" max="5" width="17.7109375" style="40" customWidth="1"/>
    <col min="6" max="6" width="16.8515625" style="40" customWidth="1"/>
    <col min="7" max="8" width="12.57421875" style="40" customWidth="1"/>
    <col min="9" max="16384" width="9.421875" style="40" customWidth="1"/>
  </cols>
  <sheetData>
    <row r="2" spans="5:7" ht="14.25">
      <c r="E2" s="89"/>
      <c r="F2" s="89"/>
      <c r="G2" s="89"/>
    </row>
    <row r="3" spans="5:7" ht="14.25">
      <c r="E3" s="89"/>
      <c r="F3" s="89"/>
      <c r="G3" s="89"/>
    </row>
    <row r="4" spans="5:7" ht="14.25">
      <c r="E4" s="89"/>
      <c r="F4" s="89"/>
      <c r="G4" s="89"/>
    </row>
    <row r="7" spans="2:3" ht="14.25">
      <c r="B7" s="40" t="s">
        <v>416</v>
      </c>
      <c r="C7" s="40" t="s">
        <v>417</v>
      </c>
    </row>
    <row r="8" spans="1:3" ht="15">
      <c r="A8" s="40" t="s">
        <v>418</v>
      </c>
      <c r="B8" s="7">
        <v>9721269</v>
      </c>
      <c r="C8" s="90">
        <v>10624602</v>
      </c>
    </row>
    <row r="9" spans="1:3" ht="14.25">
      <c r="A9" s="40" t="s">
        <v>419</v>
      </c>
      <c r="B9" s="89">
        <v>12234419.35</v>
      </c>
      <c r="C9" s="89">
        <v>15883811.35</v>
      </c>
    </row>
    <row r="10" spans="1:3" ht="14.25">
      <c r="A10" s="40" t="s">
        <v>420</v>
      </c>
      <c r="B10" s="89">
        <v>5187453.26</v>
      </c>
      <c r="C10" s="89">
        <v>4646128.47</v>
      </c>
    </row>
    <row r="14" spans="2:3" ht="14.25">
      <c r="B14" s="40" t="s">
        <v>421</v>
      </c>
      <c r="C14" s="40" t="s">
        <v>422</v>
      </c>
    </row>
    <row r="15" spans="1:3" ht="14.25">
      <c r="A15" s="40" t="s">
        <v>418</v>
      </c>
      <c r="B15" s="89">
        <v>9003680</v>
      </c>
      <c r="C15" s="89">
        <v>1620922</v>
      </c>
    </row>
    <row r="16" spans="1:3" ht="14.25">
      <c r="A16" s="40" t="s">
        <v>419</v>
      </c>
      <c r="B16" s="89">
        <v>9095715.35</v>
      </c>
      <c r="C16" s="89">
        <v>6788096</v>
      </c>
    </row>
    <row r="17" spans="1:3" ht="14.25">
      <c r="A17" s="40" t="s">
        <v>420</v>
      </c>
      <c r="B17" s="89">
        <v>4588683.899999999</v>
      </c>
      <c r="C17" s="89">
        <v>57444.57</v>
      </c>
    </row>
    <row r="37" spans="5:6" ht="14.25">
      <c r="E37" s="40" t="s">
        <v>423</v>
      </c>
      <c r="F37" s="40" t="s">
        <v>424</v>
      </c>
    </row>
    <row r="38" spans="1:6" s="1" customFormat="1" ht="15">
      <c r="A38" s="117" t="s">
        <v>13</v>
      </c>
      <c r="B38" s="117"/>
      <c r="C38" s="117"/>
      <c r="D38" s="117"/>
      <c r="E38" s="7">
        <v>668428.15</v>
      </c>
      <c r="F38" s="7">
        <v>883585.5000000001</v>
      </c>
    </row>
    <row r="39" spans="1:6" s="1" customFormat="1" ht="48" customHeight="1">
      <c r="A39" s="114" t="s">
        <v>49</v>
      </c>
      <c r="B39" s="114"/>
      <c r="C39" s="114"/>
      <c r="D39" s="114"/>
      <c r="E39" s="7">
        <v>518558.22</v>
      </c>
      <c r="F39" s="7">
        <v>514611.2</v>
      </c>
    </row>
    <row r="40" spans="1:6" s="1" customFormat="1" ht="15" customHeight="1">
      <c r="A40" s="114" t="s">
        <v>54</v>
      </c>
      <c r="B40" s="114"/>
      <c r="C40" s="114"/>
      <c r="D40" s="114"/>
      <c r="E40" s="7">
        <v>541729.6900000001</v>
      </c>
      <c r="F40" s="7">
        <v>541321.47</v>
      </c>
    </row>
    <row r="41" spans="1:6" s="1" customFormat="1" ht="30" customHeight="1">
      <c r="A41" s="114" t="s">
        <v>70</v>
      </c>
      <c r="B41" s="114"/>
      <c r="C41" s="114"/>
      <c r="D41" s="114"/>
      <c r="E41" s="7">
        <v>15555</v>
      </c>
      <c r="F41" s="7">
        <v>17461.35</v>
      </c>
    </row>
    <row r="42" spans="1:6" s="1" customFormat="1" ht="15">
      <c r="A42" s="117" t="s">
        <v>72</v>
      </c>
      <c r="B42" s="117"/>
      <c r="C42" s="117"/>
      <c r="D42" s="117"/>
      <c r="E42" s="7">
        <v>44163.670000000006</v>
      </c>
      <c r="F42" s="7">
        <v>43394.170000000006</v>
      </c>
    </row>
    <row r="43" spans="1:6" s="1" customFormat="1" ht="13.5" customHeight="1">
      <c r="A43" s="117" t="s">
        <v>81</v>
      </c>
      <c r="B43" s="117"/>
      <c r="C43" s="117"/>
      <c r="D43" s="117"/>
      <c r="E43" s="7">
        <v>5995.329999999999</v>
      </c>
      <c r="F43" s="7">
        <v>9348.939999999999</v>
      </c>
    </row>
    <row r="44" spans="1:6" s="1" customFormat="1" ht="15" customHeight="1">
      <c r="A44" s="114" t="s">
        <v>93</v>
      </c>
      <c r="B44" s="114"/>
      <c r="C44" s="114"/>
      <c r="D44" s="114"/>
      <c r="E44" s="7">
        <v>50098.850000000006</v>
      </c>
      <c r="F44" s="7">
        <v>7675.07</v>
      </c>
    </row>
    <row r="45" spans="1:6" s="1" customFormat="1" ht="15" customHeight="1">
      <c r="A45" s="114" t="s">
        <v>104</v>
      </c>
      <c r="B45" s="114"/>
      <c r="C45" s="114"/>
      <c r="D45" s="114"/>
      <c r="E45" s="7">
        <v>2438350</v>
      </c>
      <c r="F45" s="7">
        <v>2318578</v>
      </c>
    </row>
    <row r="46" spans="1:6" s="1" customFormat="1" ht="29.25" customHeight="1">
      <c r="A46" s="114" t="s">
        <v>109</v>
      </c>
      <c r="B46" s="114"/>
      <c r="C46" s="114"/>
      <c r="D46" s="114"/>
      <c r="E46" s="7">
        <v>282247</v>
      </c>
      <c r="F46" s="7">
        <v>598986</v>
      </c>
    </row>
    <row r="47" spans="1:6" s="1" customFormat="1" ht="77.25" customHeight="1">
      <c r="A47" s="114" t="s">
        <v>130</v>
      </c>
      <c r="B47" s="114"/>
      <c r="C47" s="114"/>
      <c r="D47" s="114"/>
      <c r="E47" s="7">
        <v>102900</v>
      </c>
      <c r="F47" s="7">
        <v>100000</v>
      </c>
    </row>
    <row r="48" spans="1:6" s="1" customFormat="1" ht="29.25" customHeight="1">
      <c r="A48" s="114" t="s">
        <v>142</v>
      </c>
      <c r="B48" s="114"/>
      <c r="C48" s="114"/>
      <c r="D48" s="114"/>
      <c r="E48" s="7">
        <v>519427.35</v>
      </c>
      <c r="F48" s="7">
        <v>539944.19</v>
      </c>
    </row>
  </sheetData>
  <sheetProtection/>
  <mergeCells count="11">
    <mergeCell ref="A43:D43"/>
    <mergeCell ref="A44:D44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F40"/>
  <sheetViews>
    <sheetView zoomScalePageLayoutView="0" workbookViewId="0" topLeftCell="A10">
      <selection activeCell="H34" sqref="H34"/>
    </sheetView>
  </sheetViews>
  <sheetFormatPr defaultColWidth="27.8515625" defaultRowHeight="12.75"/>
  <cols>
    <col min="1" max="16384" width="27.8515625" style="40" customWidth="1"/>
  </cols>
  <sheetData>
    <row r="1" spans="4:5" ht="23.25">
      <c r="D1" s="91" t="s">
        <v>425</v>
      </c>
      <c r="E1" s="92" t="s">
        <v>426</v>
      </c>
    </row>
    <row r="2" spans="4:5" ht="14.25">
      <c r="D2" s="93" t="s">
        <v>427</v>
      </c>
      <c r="E2" s="94">
        <v>0.48080000000000006</v>
      </c>
    </row>
    <row r="3" spans="4:5" ht="33.75">
      <c r="D3" s="95" t="s">
        <v>428</v>
      </c>
      <c r="E3" s="96">
        <v>0.438</v>
      </c>
    </row>
    <row r="4" spans="4:5" ht="33.75">
      <c r="D4" s="93" t="s">
        <v>429</v>
      </c>
      <c r="E4" s="97">
        <v>1</v>
      </c>
    </row>
    <row r="5" spans="4:5" ht="45">
      <c r="D5" s="93" t="s">
        <v>430</v>
      </c>
      <c r="E5" s="96">
        <v>0.005900000000000001</v>
      </c>
    </row>
    <row r="6" spans="4:5" ht="33.75">
      <c r="D6" s="93" t="s">
        <v>431</v>
      </c>
      <c r="E6" s="94">
        <v>0.3367</v>
      </c>
    </row>
    <row r="20" spans="4:6" ht="14.25">
      <c r="D20" s="98" t="s">
        <v>432</v>
      </c>
      <c r="E20" s="99" t="s">
        <v>433</v>
      </c>
      <c r="F20" s="92" t="s">
        <v>426</v>
      </c>
    </row>
    <row r="21" spans="4:6" ht="14.25">
      <c r="D21" s="100">
        <v>10</v>
      </c>
      <c r="E21" s="101" t="s">
        <v>434</v>
      </c>
      <c r="F21" s="102">
        <v>0.9</v>
      </c>
    </row>
    <row r="22" spans="4:6" ht="33.75">
      <c r="D22" s="103">
        <v>400</v>
      </c>
      <c r="E22" s="104" t="s">
        <v>435</v>
      </c>
      <c r="F22" s="105">
        <v>57.71</v>
      </c>
    </row>
    <row r="23" spans="4:6" ht="14.25">
      <c r="D23" s="103">
        <v>600</v>
      </c>
      <c r="E23" s="104" t="s">
        <v>436</v>
      </c>
      <c r="F23" s="105">
        <v>78.73</v>
      </c>
    </row>
    <row r="24" spans="4:6" ht="14.25">
      <c r="D24" s="103">
        <v>630</v>
      </c>
      <c r="E24" s="104" t="s">
        <v>437</v>
      </c>
      <c r="F24" s="105">
        <v>0</v>
      </c>
    </row>
    <row r="25" spans="4:6" ht="14.25">
      <c r="D25" s="103">
        <v>700</v>
      </c>
      <c r="E25" s="104" t="s">
        <v>438</v>
      </c>
      <c r="F25" s="105">
        <v>81.78</v>
      </c>
    </row>
    <row r="26" spans="4:6" ht="14.25">
      <c r="D26" s="103">
        <v>710</v>
      </c>
      <c r="E26" s="104" t="s">
        <v>439</v>
      </c>
      <c r="F26" s="105">
        <v>40.37</v>
      </c>
    </row>
    <row r="27" spans="4:6" ht="14.25">
      <c r="D27" s="103">
        <v>750</v>
      </c>
      <c r="E27" s="104" t="s">
        <v>440</v>
      </c>
      <c r="F27" s="105">
        <v>48.13</v>
      </c>
    </row>
    <row r="28" spans="4:6" ht="45">
      <c r="D28" s="103">
        <v>751</v>
      </c>
      <c r="E28" s="104" t="s">
        <v>441</v>
      </c>
      <c r="F28" s="105">
        <v>54.58</v>
      </c>
    </row>
    <row r="29" spans="4:6" ht="22.5">
      <c r="D29" s="103">
        <v>754</v>
      </c>
      <c r="E29" s="104" t="s">
        <v>442</v>
      </c>
      <c r="F29" s="105">
        <v>43.76</v>
      </c>
    </row>
    <row r="30" spans="4:6" ht="67.5">
      <c r="D30" s="103">
        <v>756</v>
      </c>
      <c r="E30" s="104" t="s">
        <v>443</v>
      </c>
      <c r="F30" s="105">
        <v>66.08</v>
      </c>
    </row>
    <row r="31" spans="4:6" ht="14.25">
      <c r="D31" s="103">
        <v>757</v>
      </c>
      <c r="E31" s="104" t="s">
        <v>444</v>
      </c>
      <c r="F31" s="105">
        <v>37.23</v>
      </c>
    </row>
    <row r="32" spans="4:6" ht="14.25">
      <c r="D32" s="103">
        <v>758</v>
      </c>
      <c r="E32" s="104" t="s">
        <v>445</v>
      </c>
      <c r="F32" s="105">
        <v>0</v>
      </c>
    </row>
    <row r="33" spans="4:6" ht="14.25">
      <c r="D33" s="103">
        <v>801</v>
      </c>
      <c r="E33" s="104" t="s">
        <v>446</v>
      </c>
      <c r="F33" s="105">
        <v>47.12</v>
      </c>
    </row>
    <row r="34" spans="4:6" ht="14.25">
      <c r="D34" s="103">
        <v>851</v>
      </c>
      <c r="E34" s="104" t="s">
        <v>447</v>
      </c>
      <c r="F34" s="105">
        <v>22.41</v>
      </c>
    </row>
    <row r="35" spans="4:6" ht="14.25">
      <c r="D35" s="103">
        <v>852</v>
      </c>
      <c r="E35" s="104" t="s">
        <v>448</v>
      </c>
      <c r="F35" s="105">
        <v>45.67</v>
      </c>
    </row>
    <row r="36" spans="4:6" ht="22.5">
      <c r="D36" s="103">
        <v>854</v>
      </c>
      <c r="E36" s="104" t="s">
        <v>449</v>
      </c>
      <c r="F36" s="105">
        <v>51.96</v>
      </c>
    </row>
    <row r="37" spans="4:6" ht="22.5">
      <c r="D37" s="103">
        <v>900</v>
      </c>
      <c r="E37" s="104" t="s">
        <v>450</v>
      </c>
      <c r="F37" s="105">
        <v>3.89</v>
      </c>
    </row>
    <row r="38" spans="4:6" ht="22.5">
      <c r="D38" s="103">
        <v>921</v>
      </c>
      <c r="E38" s="104" t="s">
        <v>451</v>
      </c>
      <c r="F38" s="105">
        <v>16.74</v>
      </c>
    </row>
    <row r="39" spans="4:6" ht="14.25">
      <c r="D39" s="103">
        <v>926</v>
      </c>
      <c r="E39" s="104" t="s">
        <v>452</v>
      </c>
      <c r="F39" s="105">
        <v>34.77</v>
      </c>
    </row>
    <row r="40" spans="4:6" ht="14.25">
      <c r="D40" s="106" t="s">
        <v>453</v>
      </c>
      <c r="E40" s="107"/>
      <c r="F40" s="108">
        <v>29.25</v>
      </c>
    </row>
  </sheetData>
  <sheetProtection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2011-04-12T07:42:21Z</cp:lastPrinted>
  <dcterms:created xsi:type="dcterms:W3CDTF">2011-03-30T09:10:55Z</dcterms:created>
  <dcterms:modified xsi:type="dcterms:W3CDTF">2011-06-21T07:25:28Z</dcterms:modified>
  <cp:category/>
  <cp:version/>
  <cp:contentType/>
  <cp:contentStatus/>
</cp:coreProperties>
</file>