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2"/>
  </bookViews>
  <sheets>
    <sheet name="przychody i rozchody (2)" sheetId="1" r:id="rId1"/>
    <sheet name="przychody i rozchody" sheetId="2" r:id="rId2"/>
    <sheet name="przych. i rozch." sheetId="3" r:id="rId3"/>
  </sheets>
  <definedNames>
    <definedName name="_xlnm.Print_Area" localSheetId="2">'przych. i rozch.'!$A$1:$P$41</definedName>
    <definedName name="_xlnm.Print_Area" localSheetId="1">'przychody i rozchody'!$A$1:$P$34</definedName>
    <definedName name="_xlnm.Print_Area" localSheetId="0">'przychody i rozchody (2)'!$A$1:$O$10</definedName>
    <definedName name="_xlnm.Print_Titles" localSheetId="2">'przych. i rozch.'!$4:$5</definedName>
    <definedName name="_xlnm.Print_Titles" localSheetId="1">'przychody i rozchody'!$2:$3</definedName>
    <definedName name="_xlnm.Print_Titles" localSheetId="0">'przychody i rozchody (2)'!$2:$3</definedName>
  </definedNames>
  <calcPr fullCalcOnLoad="1"/>
</workbook>
</file>

<file path=xl/sharedStrings.xml><?xml version="1.0" encoding="utf-8"?>
<sst xmlns="http://schemas.openxmlformats.org/spreadsheetml/2006/main" count="118" uniqueCount="69">
  <si>
    <t>budowa ulicy Kolejowej w Janowicach Wlk.</t>
  </si>
  <si>
    <t>deficyt budżetowy</t>
  </si>
  <si>
    <t>odbudowa ul.Kopernika                     w Janowicach Wlk.</t>
  </si>
  <si>
    <t>budowa wodociągu dla m.  Radomierz gm.Janowice Wlk.</t>
  </si>
  <si>
    <t xml:space="preserve">budowa odcinka tranzytowego dla wodociągu w m.Radomierz gm.Janowice Wlk. </t>
  </si>
  <si>
    <t xml:space="preserve">sala sportowa przy Zespole Szkół </t>
  </si>
  <si>
    <t>3) 27/OW/ JG/ 2001                                                                                         z dn. 30.11. 2001 r.</t>
  </si>
  <si>
    <t>5) 26/GW/ JG/ 2004 z dn. 24.08.          2004 r. Aneks nr 1</t>
  </si>
  <si>
    <t>pożyczki i kredyty</t>
  </si>
  <si>
    <t>nazwa zadania inwestycyjnego/ wydatki bieżące</t>
  </si>
  <si>
    <t>budowa kanalizacji sanitarnej   w Janowicach Wlk.</t>
  </si>
  <si>
    <t>modernizacja   i rozbudowa oczyszczalni w Janowicach Wlk.</t>
  </si>
  <si>
    <t>budowa sieci wodociągowej wraz  z przyłączami we wsi Trzcińsko</t>
  </si>
  <si>
    <t>1) P/0015/ 98   z dn. 24.06. 1998</t>
  </si>
  <si>
    <t>4) 24/GW/ JG/ 2004 z dn. 24.08. 2004 r.</t>
  </si>
  <si>
    <t>budowa kompleksu sportowego: "Moje boisko ORLIK 2012"    oraz budowa ulicy Robotniczej na działkach 333/21 i 333/23 w Janowicach Wlk.</t>
  </si>
  <si>
    <t>2010 r.</t>
  </si>
  <si>
    <t>2011 r.</t>
  </si>
  <si>
    <t>PRZYCHODY W ZŁ</t>
  </si>
  <si>
    <t>deficyt budżetowy i spłatę pożyczek i kredytów</t>
  </si>
  <si>
    <r>
      <t xml:space="preserve">1) BGŻ nr  </t>
    </r>
    <r>
      <rPr>
        <sz val="10"/>
        <color indexed="8"/>
        <rFont val="Arial"/>
        <family val="2"/>
      </rPr>
      <t>U/ 0029658028 z dn. 15.12.2004 r.</t>
    </r>
  </si>
  <si>
    <r>
      <t>2) B.Spółdz. Kam.Góra nr</t>
    </r>
    <r>
      <rPr>
        <sz val="10"/>
        <color indexed="8"/>
        <rFont val="Arial"/>
        <family val="2"/>
      </rPr>
      <t xml:space="preserve"> 18052/ 170110/2006 z dn.27.12. 2006 r.</t>
    </r>
  </si>
  <si>
    <t>kredyty bankowe ogółem, z tego:</t>
  </si>
  <si>
    <t>a) istniejące</t>
  </si>
  <si>
    <t>b) planowane kredyty</t>
  </si>
  <si>
    <t>przebudowa drogi gminnej w Komarnie</t>
  </si>
  <si>
    <t>2) P/22/ GW/JG/ 2000  z dn. 07.09. 2000 r.</t>
  </si>
  <si>
    <t>WFOŚ i GW pożyczki ogółem, z tego:</t>
  </si>
  <si>
    <t>spłatę wcześniej zaciągniętych pożyczek i kredytów</t>
  </si>
  <si>
    <t>OGÓŁEM KREDYTY I POŻYCZKI, z tego:</t>
  </si>
  <si>
    <t>b) planowane</t>
  </si>
  <si>
    <t>c) planowana do zaciągnięcia pożyczka z BGK - sieć wodociągowa w Komarnie*</t>
  </si>
  <si>
    <t xml:space="preserve">b) planowana do zaciągnięcia pożyczka  z Woj. Funduszu Ochrony Środowiska i Gospodarki Wodnej-  sieć kanalizacyjna w Komarnie </t>
  </si>
  <si>
    <t xml:space="preserve">Przebudowa wieży do potrzeb wieży widokowej  i dobudowa budynku informacji turystycznej wraz z infrastrukturą techniczną w Radomierzu w ramach wspólnego projektu pt.: "ZOBACZYĆ KRAJOBRAZ DOTKNĄĆ PRZESZŁOŚĆ” – wykorzystanie potencjału kultury i dziedzictwa przeszłości na terenie Subregionu Karkonosze i Góry Izerskie </t>
  </si>
  <si>
    <t>Budowa kanalizacji sanitarnej  w Komarnie</t>
  </si>
  <si>
    <t>Budowa sieci  wodociągowej dla wsi Komarno</t>
  </si>
  <si>
    <t>przewidywany do zaciągnięcia kredyt na pokrycie deficytu budżetu i podatku VAT w 2010 r. na zadania inwestycyjne:</t>
  </si>
  <si>
    <t xml:space="preserve"> </t>
  </si>
  <si>
    <t>przewidywany do zaciągnięcia kredyt na spłatę wcześniej zaciągniętych kredytów i pożyczek przed 2010 r.</t>
  </si>
  <si>
    <t>przewidywany do zaciągnięcia kredyt na spłatę wcześniej zaciągniętych kredytów i pożyczek przed 2011 r.</t>
  </si>
  <si>
    <t>sumy kontrolne</t>
  </si>
  <si>
    <t>2019-2020</t>
  </si>
  <si>
    <r>
      <t xml:space="preserve">3) BGŻ nr  </t>
    </r>
    <r>
      <rPr>
        <sz val="10"/>
        <color indexed="8"/>
        <rFont val="Arial"/>
        <family val="2"/>
      </rPr>
      <t>U/ 0029658028/0011/2006/ 1700 z dn. 28.12.2006 r.</t>
    </r>
  </si>
  <si>
    <r>
      <t xml:space="preserve">4) BOŚ nr </t>
    </r>
    <r>
      <rPr>
        <sz val="10"/>
        <color indexed="8"/>
        <rFont val="Arial"/>
        <family val="2"/>
      </rPr>
      <t>030/I/37/2007 z dn.2007-08-09</t>
    </r>
  </si>
  <si>
    <r>
      <t xml:space="preserve">5) BGŻ nr </t>
    </r>
    <r>
      <rPr>
        <sz val="10"/>
        <color indexed="8"/>
        <rFont val="Arial"/>
        <family val="2"/>
      </rPr>
      <t>U/   0029658028/14/2008/   1700 z dn.30.12. 2008 r.</t>
    </r>
  </si>
  <si>
    <r>
      <t xml:space="preserve">6) BGŻ nr </t>
    </r>
    <r>
      <rPr>
        <sz val="11"/>
        <color indexed="8"/>
        <rFont val="Arial"/>
        <family val="2"/>
      </rPr>
      <t>u/0029658028/0016/2009/1700 Z dn.09.02.2009 r.</t>
    </r>
  </si>
  <si>
    <t>8) BGŻ nr U/0029658028/0018/2009/1700 z dn. 28.12.2009 r. i aneks</t>
  </si>
  <si>
    <r>
      <t xml:space="preserve">7) BOŚ Wrocław nr </t>
    </r>
    <r>
      <rPr>
        <sz val="10"/>
        <color indexed="8"/>
        <rFont val="Arial"/>
        <family val="2"/>
      </rPr>
      <t>927/06/2009/ 1030/F/OBR z dn. 18.06.2009 r.</t>
    </r>
  </si>
  <si>
    <t>ROZCHODY W ZŁ</t>
  </si>
  <si>
    <t xml:space="preserve"> PRZYCHODY I ROZCHODY BUDŻETU W 2010 i 2011 ROKU</t>
  </si>
  <si>
    <t>Załącznik nr 3 do uchwały nr XLIV/186/2010 Rady Gminy w Janowicach Wielkich z dn. 09 września2010 r. PRZYCHODY I ROZCHODY BUDŻETU W 2010 ROKU</t>
  </si>
  <si>
    <t xml:space="preserve">b) pożyczka  z Woj. Funduszu Ochrony Środowiska i Gospodarki Wodnej-  sieć kanalizacyjna we wsi Komarno </t>
  </si>
  <si>
    <t>c) pożyczka z BGK - sieć wodociągowa we wsi Komarno</t>
  </si>
  <si>
    <t>a) zawarte przed 2010 r.</t>
  </si>
  <si>
    <t>a) kredyty zawarte przed 2010 r.</t>
  </si>
  <si>
    <t>1. kredyt na pokrycie deficytu budżetu i podatku VAT w 2010 r. na zadania inwestycyjne:</t>
  </si>
  <si>
    <t>1.1 Budowa sieci  wodociągowej dla wsi Komarno</t>
  </si>
  <si>
    <t>1.2 Budowa kanalizacji sanitarnej  w Komarnie</t>
  </si>
  <si>
    <t xml:space="preserve">1.3 Przebudowa wieży do potrzeb wieży widokowej  i dobudowa budynku informacji turystycznej wraz z infrastrukturą techniczną w Radomierzu w ramach wspólnego projektu pt.: "ZOBACZYĆ KRAJOBRAZ DOTKNĄĆ PRZESZŁOŚĆ” – wykorzystanie potencjału kultury i dziedzictwa przeszłości na terenie Subregionu Karkonosze i Góry Izerskie </t>
  </si>
  <si>
    <t>Pożyczki WFOŚ i GW oraz BGK ogółem, z tego:</t>
  </si>
  <si>
    <t>PRZYCHODY BUDŻETU W 2011 R. ORAZ ROZCHODY BUDŻETU W 2011 ROKU I LATACH NASTĘPNYCH</t>
  </si>
  <si>
    <t>3) 27/OW/ JG/ 2001  z dn. 30.11. 2001 r.</t>
  </si>
  <si>
    <t>2012 r.</t>
  </si>
  <si>
    <t>2.Kredyt na spłatę wcześniej zaciągniętych kredytów i pożyczek przed 2010 r.</t>
  </si>
  <si>
    <t>c)  zaciągnięty w 2011 r.  kredyt na spłatę wcześniej zaciągniętych kredytów i pożyczek przed 2011 r.</t>
  </si>
  <si>
    <t>d) kredyt na pokrycie różnicy deficytu powstałego w 2011 r.</t>
  </si>
  <si>
    <t>b) kredyt zawarty w 2010 i 2011 r. r.</t>
  </si>
  <si>
    <t xml:space="preserve">dług na koniec 2010 roku wyniósł 6.231.201,00 złotych </t>
  </si>
  <si>
    <r>
      <rPr>
        <b/>
        <sz val="11"/>
        <color indexed="8"/>
        <rFont val="Czcionka tekstu podstawowego"/>
        <family val="0"/>
      </rPr>
      <t>Załącznik nr 4a</t>
    </r>
    <r>
      <rPr>
        <sz val="11"/>
        <color theme="1"/>
        <rFont val="Czcionka tekstu podstawowego"/>
        <family val="2"/>
      </rPr>
      <t xml:space="preserve"> do uchwały Rady Gminy w Janowicach Wielkich  nr XI/56/2011 z dn. 30.09. 2011 roku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</si>
</sst>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1"/>
      <color indexed="8"/>
      <name val="Arial"/>
      <family val="2"/>
    </font>
    <font>
      <i/>
      <sz val="12"/>
      <color indexed="8"/>
      <name val="Arial"/>
      <family val="2"/>
    </font>
    <font>
      <b/>
      <sz val="11"/>
      <color indexed="8"/>
      <name val="Czcionka tekstu podstawowego"/>
      <family val="0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/>
    </xf>
    <xf numFmtId="0" fontId="3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4" fontId="6" fillId="33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" fontId="8" fillId="33" borderId="12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8" fillId="33" borderId="0" xfId="0" applyFont="1" applyFill="1" applyBorder="1" applyAlignment="1">
      <alignment horizontal="center" wrapText="1"/>
    </xf>
    <xf numFmtId="4" fontId="7" fillId="34" borderId="0" xfId="0" applyNumberFormat="1" applyFont="1" applyFill="1" applyBorder="1" applyAlignment="1">
      <alignment wrapText="1"/>
    </xf>
    <xf numFmtId="3" fontId="8" fillId="0" borderId="0" xfId="0" applyNumberFormat="1" applyFont="1" applyBorder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4" fontId="8" fillId="33" borderId="12" xfId="0" applyNumberFormat="1" applyFont="1" applyFill="1" applyBorder="1" applyAlignment="1">
      <alignment horizontal="center"/>
    </xf>
    <xf numFmtId="3" fontId="7" fillId="33" borderId="10" xfId="0" applyNumberFormat="1" applyFont="1" applyFill="1" applyBorder="1" applyAlignment="1">
      <alignment horizontal="right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left" wrapText="1"/>
    </xf>
    <xf numFmtId="0" fontId="10" fillId="33" borderId="13" xfId="0" applyFont="1" applyFill="1" applyBorder="1" applyAlignment="1">
      <alignment horizontal="left" wrapText="1"/>
    </xf>
    <xf numFmtId="4" fontId="11" fillId="33" borderId="14" xfId="0" applyNumberFormat="1" applyFont="1" applyFill="1" applyBorder="1" applyAlignment="1">
      <alignment horizontal="right"/>
    </xf>
    <xf numFmtId="3" fontId="11" fillId="0" borderId="14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0" fontId="10" fillId="0" borderId="12" xfId="0" applyFont="1" applyBorder="1" applyAlignment="1">
      <alignment horizontal="left" wrapText="1"/>
    </xf>
    <xf numFmtId="0" fontId="10" fillId="0" borderId="12" xfId="0" applyFont="1" applyBorder="1" applyAlignment="1">
      <alignment horizontal="left" vertical="center" wrapText="1"/>
    </xf>
    <xf numFmtId="0" fontId="10" fillId="33" borderId="12" xfId="0" applyFont="1" applyFill="1" applyBorder="1" applyAlignment="1">
      <alignment horizontal="left" vertical="center" wrapText="1"/>
    </xf>
    <xf numFmtId="4" fontId="11" fillId="33" borderId="12" xfId="0" applyNumberFormat="1" applyFont="1" applyFill="1" applyBorder="1" applyAlignment="1">
      <alignment horizontal="center" wrapText="1"/>
    </xf>
    <xf numFmtId="3" fontId="11" fillId="0" borderId="15" xfId="0" applyNumberFormat="1" applyFont="1" applyBorder="1" applyAlignment="1">
      <alignment wrapText="1"/>
    </xf>
    <xf numFmtId="3" fontId="11" fillId="0" borderId="11" xfId="0" applyNumberFormat="1" applyFont="1" applyBorder="1" applyAlignment="1">
      <alignment wrapText="1"/>
    </xf>
    <xf numFmtId="0" fontId="10" fillId="0" borderId="12" xfId="0" applyFont="1" applyBorder="1" applyAlignment="1">
      <alignment horizontal="center" wrapText="1"/>
    </xf>
    <xf numFmtId="4" fontId="11" fillId="33" borderId="10" xfId="0" applyNumberFormat="1" applyFont="1" applyFill="1" applyBorder="1" applyAlignment="1">
      <alignment wrapText="1"/>
    </xf>
    <xf numFmtId="3" fontId="11" fillId="0" borderId="11" xfId="0" applyNumberFormat="1" applyFont="1" applyBorder="1" applyAlignment="1">
      <alignment/>
    </xf>
    <xf numFmtId="0" fontId="10" fillId="0" borderId="12" xfId="0" applyFont="1" applyBorder="1" applyAlignment="1">
      <alignment horizontal="left" vertical="center" wrapText="1"/>
    </xf>
    <xf numFmtId="0" fontId="10" fillId="33" borderId="12" xfId="0" applyFont="1" applyFill="1" applyBorder="1" applyAlignment="1">
      <alignment horizontal="left" vertical="center" wrapText="1"/>
    </xf>
    <xf numFmtId="4" fontId="11" fillId="33" borderId="12" xfId="0" applyNumberFormat="1" applyFont="1" applyFill="1" applyBorder="1" applyAlignment="1">
      <alignment horizontal="right" wrapText="1"/>
    </xf>
    <xf numFmtId="4" fontId="11" fillId="33" borderId="10" xfId="0" applyNumberFormat="1" applyFont="1" applyFill="1" applyBorder="1" applyAlignment="1">
      <alignment horizontal="center" wrapText="1"/>
    </xf>
    <xf numFmtId="3" fontId="11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 horizontal="right"/>
    </xf>
    <xf numFmtId="0" fontId="3" fillId="33" borderId="16" xfId="0" applyFont="1" applyFill="1" applyBorder="1" applyAlignment="1">
      <alignment horizontal="center" vertical="center" wrapText="1"/>
    </xf>
    <xf numFmtId="3" fontId="11" fillId="0" borderId="10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6" fillId="0" borderId="15" xfId="0" applyFont="1" applyBorder="1" applyAlignment="1">
      <alignment/>
    </xf>
    <xf numFmtId="3" fontId="8" fillId="0" borderId="11" xfId="0" applyNumberFormat="1" applyFont="1" applyBorder="1" applyAlignment="1">
      <alignment/>
    </xf>
    <xf numFmtId="0" fontId="8" fillId="0" borderId="11" xfId="0" applyFont="1" applyBorder="1" applyAlignment="1">
      <alignment/>
    </xf>
    <xf numFmtId="3" fontId="6" fillId="0" borderId="11" xfId="0" applyNumberFormat="1" applyFont="1" applyBorder="1" applyAlignment="1">
      <alignment/>
    </xf>
    <xf numFmtId="3" fontId="11" fillId="35" borderId="15" xfId="0" applyNumberFormat="1" applyFont="1" applyFill="1" applyBorder="1" applyAlignment="1">
      <alignment/>
    </xf>
    <xf numFmtId="3" fontId="11" fillId="35" borderId="15" xfId="0" applyNumberFormat="1" applyFont="1" applyFill="1" applyBorder="1" applyAlignment="1">
      <alignment wrapText="1"/>
    </xf>
    <xf numFmtId="3" fontId="11" fillId="35" borderId="10" xfId="0" applyNumberFormat="1" applyFont="1" applyFill="1" applyBorder="1" applyAlignment="1">
      <alignment/>
    </xf>
    <xf numFmtId="3" fontId="11" fillId="35" borderId="10" xfId="0" applyNumberFormat="1" applyFont="1" applyFill="1" applyBorder="1" applyAlignment="1">
      <alignment/>
    </xf>
    <xf numFmtId="3" fontId="8" fillId="35" borderId="15" xfId="0" applyNumberFormat="1" applyFont="1" applyFill="1" applyBorder="1" applyAlignment="1">
      <alignment/>
    </xf>
    <xf numFmtId="3" fontId="8" fillId="35" borderId="11" xfId="0" applyNumberFormat="1" applyFont="1" applyFill="1" applyBorder="1" applyAlignment="1">
      <alignment/>
    </xf>
    <xf numFmtId="3" fontId="7" fillId="35" borderId="0" xfId="0" applyNumberFormat="1" applyFont="1" applyFill="1" applyBorder="1" applyAlignment="1">
      <alignment/>
    </xf>
    <xf numFmtId="3" fontId="8" fillId="35" borderId="11" xfId="0" applyNumberFormat="1" applyFont="1" applyFill="1" applyBorder="1" applyAlignment="1">
      <alignment/>
    </xf>
    <xf numFmtId="3" fontId="7" fillId="36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left" vertical="center" wrapText="1"/>
    </xf>
    <xf numFmtId="3" fontId="6" fillId="33" borderId="17" xfId="0" applyNumberFormat="1" applyFont="1" applyFill="1" applyBorder="1" applyAlignment="1">
      <alignment horizontal="right" wrapText="1"/>
    </xf>
    <xf numFmtId="3" fontId="6" fillId="33" borderId="10" xfId="0" applyNumberFormat="1" applyFont="1" applyFill="1" applyBorder="1" applyAlignment="1">
      <alignment horizontal="right" wrapText="1"/>
    </xf>
    <xf numFmtId="3" fontId="4" fillId="33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center" wrapText="1"/>
    </xf>
    <xf numFmtId="3" fontId="4" fillId="37" borderId="10" xfId="0" applyNumberFormat="1" applyFont="1" applyFill="1" applyBorder="1" applyAlignment="1">
      <alignment horizontal="right" wrapText="1"/>
    </xf>
    <xf numFmtId="3" fontId="4" fillId="36" borderId="17" xfId="0" applyNumberFormat="1" applyFont="1" applyFill="1" applyBorder="1" applyAlignment="1">
      <alignment horizontal="center" wrapText="1"/>
    </xf>
    <xf numFmtId="3" fontId="7" fillId="36" borderId="10" xfId="0" applyNumberFormat="1" applyFont="1" applyFill="1" applyBorder="1" applyAlignment="1">
      <alignment/>
    </xf>
    <xf numFmtId="3" fontId="4" fillId="33" borderId="13" xfId="0" applyNumberFormat="1" applyFont="1" applyFill="1" applyBorder="1" applyAlignment="1">
      <alignment wrapText="1"/>
    </xf>
    <xf numFmtId="0" fontId="4" fillId="36" borderId="10" xfId="0" applyFont="1" applyFill="1" applyBorder="1" applyAlignment="1">
      <alignment horizontal="center" wrapText="1"/>
    </xf>
    <xf numFmtId="4" fontId="7" fillId="36" borderId="14" xfId="0" applyNumberFormat="1" applyFont="1" applyFill="1" applyBorder="1" applyAlignment="1" quotePrefix="1">
      <alignment horizontal="center"/>
    </xf>
    <xf numFmtId="3" fontId="7" fillId="36" borderId="15" xfId="0" applyNumberFormat="1" applyFont="1" applyFill="1" applyBorder="1" applyAlignment="1">
      <alignment horizontal="right"/>
    </xf>
    <xf numFmtId="0" fontId="8" fillId="33" borderId="14" xfId="0" applyFont="1" applyFill="1" applyBorder="1" applyAlignment="1">
      <alignment horizontal="center" vertical="center" wrapText="1"/>
    </xf>
    <xf numFmtId="4" fontId="6" fillId="33" borderId="14" xfId="0" applyNumberFormat="1" applyFont="1" applyFill="1" applyBorder="1" applyAlignment="1">
      <alignment horizontal="center" wrapText="1"/>
    </xf>
    <xf numFmtId="3" fontId="4" fillId="37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3" fontId="4" fillId="36" borderId="10" xfId="0" applyNumberFormat="1" applyFont="1" applyFill="1" applyBorder="1" applyAlignment="1">
      <alignment wrapText="1"/>
    </xf>
    <xf numFmtId="3" fontId="6" fillId="37" borderId="16" xfId="0" applyNumberFormat="1" applyFont="1" applyFill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3" fontId="4" fillId="33" borderId="18" xfId="0" applyNumberFormat="1" applyFont="1" applyFill="1" applyBorder="1" applyAlignment="1">
      <alignment wrapText="1"/>
    </xf>
    <xf numFmtId="3" fontId="4" fillId="33" borderId="11" xfId="0" applyNumberFormat="1" applyFont="1" applyFill="1" applyBorder="1" applyAlignment="1">
      <alignment wrapText="1"/>
    </xf>
    <xf numFmtId="3" fontId="7" fillId="36" borderId="11" xfId="0" applyNumberFormat="1" applyFont="1" applyFill="1" applyBorder="1" applyAlignment="1">
      <alignment horizontal="right"/>
    </xf>
    <xf numFmtId="3" fontId="7" fillId="36" borderId="11" xfId="0" applyNumberFormat="1" applyFont="1" applyFill="1" applyBorder="1" applyAlignment="1">
      <alignment/>
    </xf>
    <xf numFmtId="3" fontId="4" fillId="37" borderId="11" xfId="0" applyNumberFormat="1" applyFont="1" applyFill="1" applyBorder="1" applyAlignment="1">
      <alignment horizontal="right" wrapText="1"/>
    </xf>
    <xf numFmtId="3" fontId="11" fillId="33" borderId="10" xfId="0" applyNumberFormat="1" applyFont="1" applyFill="1" applyBorder="1" applyAlignment="1">
      <alignment horizontal="right"/>
    </xf>
    <xf numFmtId="3" fontId="11" fillId="33" borderId="17" xfId="0" applyNumberFormat="1" applyFont="1" applyFill="1" applyBorder="1" applyAlignment="1">
      <alignment horizontal="right" wrapText="1"/>
    </xf>
    <xf numFmtId="3" fontId="6" fillId="0" borderId="17" xfId="0" applyNumberFormat="1" applyFont="1" applyFill="1" applyBorder="1" applyAlignment="1">
      <alignment horizontal="right" wrapText="1"/>
    </xf>
    <xf numFmtId="3" fontId="6" fillId="0" borderId="19" xfId="0" applyNumberFormat="1" applyFont="1" applyFill="1" applyBorder="1" applyAlignment="1">
      <alignment horizontal="right" wrapText="1"/>
    </xf>
    <xf numFmtId="3" fontId="6" fillId="35" borderId="17" xfId="0" applyNumberFormat="1" applyFont="1" applyFill="1" applyBorder="1" applyAlignment="1">
      <alignment horizontal="right" wrapText="1"/>
    </xf>
    <xf numFmtId="3" fontId="11" fillId="35" borderId="10" xfId="0" applyNumberFormat="1" applyFont="1" applyFill="1" applyBorder="1" applyAlignment="1">
      <alignment horizontal="right"/>
    </xf>
    <xf numFmtId="3" fontId="8" fillId="35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top"/>
    </xf>
    <xf numFmtId="3" fontId="6" fillId="0" borderId="10" xfId="0" applyNumberFormat="1" applyFont="1" applyFill="1" applyBorder="1" applyAlignment="1">
      <alignment horizontal="right" wrapText="1"/>
    </xf>
    <xf numFmtId="3" fontId="4" fillId="36" borderId="10" xfId="0" applyNumberFormat="1" applyFont="1" applyFill="1" applyBorder="1" applyAlignment="1">
      <alignment horizontal="center" wrapText="1"/>
    </xf>
    <xf numFmtId="3" fontId="4" fillId="36" borderId="15" xfId="0" applyNumberFormat="1" applyFont="1" applyFill="1" applyBorder="1" applyAlignment="1">
      <alignment horizontal="center" wrapText="1"/>
    </xf>
    <xf numFmtId="4" fontId="11" fillId="33" borderId="15" xfId="0" applyNumberFormat="1" applyFont="1" applyFill="1" applyBorder="1" applyAlignment="1">
      <alignment horizontal="right"/>
    </xf>
    <xf numFmtId="4" fontId="11" fillId="33" borderId="18" xfId="0" applyNumberFormat="1" applyFont="1" applyFill="1" applyBorder="1" applyAlignment="1">
      <alignment horizontal="center" wrapText="1"/>
    </xf>
    <xf numFmtId="4" fontId="6" fillId="33" borderId="15" xfId="0" applyNumberFormat="1" applyFont="1" applyFill="1" applyBorder="1" applyAlignment="1">
      <alignment horizontal="center" wrapText="1"/>
    </xf>
    <xf numFmtId="4" fontId="6" fillId="33" borderId="20" xfId="0" applyNumberFormat="1" applyFont="1" applyFill="1" applyBorder="1" applyAlignment="1">
      <alignment horizontal="center" vertical="center" wrapText="1"/>
    </xf>
    <xf numFmtId="4" fontId="8" fillId="33" borderId="20" xfId="0" applyNumberFormat="1" applyFont="1" applyFill="1" applyBorder="1" applyAlignment="1">
      <alignment horizontal="center" vertical="center" wrapText="1"/>
    </xf>
    <xf numFmtId="4" fontId="8" fillId="33" borderId="20" xfId="0" applyNumberFormat="1" applyFont="1" applyFill="1" applyBorder="1" applyAlignment="1">
      <alignment horizontal="center"/>
    </xf>
    <xf numFmtId="3" fontId="7" fillId="33" borderId="17" xfId="0" applyNumberFormat="1" applyFont="1" applyFill="1" applyBorder="1" applyAlignment="1">
      <alignment horizontal="right"/>
    </xf>
    <xf numFmtId="3" fontId="4" fillId="36" borderId="17" xfId="0" applyNumberFormat="1" applyFont="1" applyFill="1" applyBorder="1" applyAlignment="1">
      <alignment horizontal="right" wrapText="1"/>
    </xf>
    <xf numFmtId="0" fontId="2" fillId="38" borderId="10" xfId="0" applyFont="1" applyFill="1" applyBorder="1" applyAlignment="1">
      <alignment/>
    </xf>
    <xf numFmtId="3" fontId="6" fillId="38" borderId="10" xfId="0" applyNumberFormat="1" applyFont="1" applyFill="1" applyBorder="1" applyAlignment="1">
      <alignment/>
    </xf>
    <xf numFmtId="3" fontId="6" fillId="38" borderId="17" xfId="0" applyNumberFormat="1" applyFont="1" applyFill="1" applyBorder="1" applyAlignment="1">
      <alignment/>
    </xf>
    <xf numFmtId="3" fontId="6" fillId="38" borderId="10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6" fillId="37" borderId="11" xfId="0" applyFont="1" applyFill="1" applyBorder="1" applyAlignment="1">
      <alignment horizontal="left" vertical="center" wrapText="1"/>
    </xf>
    <xf numFmtId="0" fontId="6" fillId="37" borderId="17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left" wrapText="1"/>
    </xf>
    <xf numFmtId="0" fontId="7" fillId="36" borderId="17" xfId="0" applyFont="1" applyFill="1" applyBorder="1" applyAlignment="1">
      <alignment horizontal="left" wrapText="1"/>
    </xf>
    <xf numFmtId="0" fontId="2" fillId="37" borderId="11" xfId="0" applyFont="1" applyFill="1" applyBorder="1" applyAlignment="1">
      <alignment horizontal="left" wrapText="1"/>
    </xf>
    <xf numFmtId="0" fontId="2" fillId="37" borderId="17" xfId="0" applyFont="1" applyFill="1" applyBorder="1" applyAlignment="1">
      <alignment horizontal="left" wrapText="1"/>
    </xf>
    <xf numFmtId="0" fontId="7" fillId="0" borderId="20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4" fillId="36" borderId="11" xfId="0" applyFont="1" applyFill="1" applyBorder="1" applyAlignment="1">
      <alignment horizontal="left" wrapText="1"/>
    </xf>
    <xf numFmtId="0" fontId="4" fillId="36" borderId="17" xfId="0" applyFont="1" applyFill="1" applyBorder="1" applyAlignment="1">
      <alignment horizontal="left" wrapText="1"/>
    </xf>
    <xf numFmtId="0" fontId="1" fillId="0" borderId="0" xfId="0" applyFont="1" applyAlignment="1">
      <alignment horizontal="center" vertical="top" wrapText="1"/>
    </xf>
    <xf numFmtId="0" fontId="45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38" borderId="11" xfId="0" applyFont="1" applyFill="1" applyBorder="1" applyAlignment="1">
      <alignment horizontal="left" wrapText="1"/>
    </xf>
    <xf numFmtId="0" fontId="6" fillId="38" borderId="17" xfId="0" applyFont="1" applyFill="1" applyBorder="1" applyAlignment="1">
      <alignment horizontal="left" wrapText="1"/>
    </xf>
    <xf numFmtId="0" fontId="5" fillId="0" borderId="21" xfId="0" applyFont="1" applyBorder="1" applyAlignment="1">
      <alignment horizontal="center" wrapText="1"/>
    </xf>
    <xf numFmtId="0" fontId="6" fillId="38" borderId="17" xfId="0" applyFont="1" applyFill="1" applyBorder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zoomScale="90" zoomScaleNormal="90" zoomScalePageLayoutView="0" workbookViewId="0" topLeftCell="A1">
      <selection activeCell="A2" sqref="A2:A3"/>
    </sheetView>
  </sheetViews>
  <sheetFormatPr defaultColWidth="8.796875" defaultRowHeight="14.25"/>
  <cols>
    <col min="1" max="1" width="16.69921875" style="0" customWidth="1"/>
    <col min="2" max="2" width="23.09765625" style="0" customWidth="1"/>
    <col min="3" max="3" width="11.69921875" style="0" customWidth="1"/>
    <col min="4" max="4" width="12.19921875" style="0" customWidth="1"/>
    <col min="5" max="5" width="11.69921875" style="0" customWidth="1"/>
    <col min="6" max="6" width="12.59765625" style="0" customWidth="1"/>
    <col min="7" max="7" width="10.59765625" style="0" customWidth="1"/>
    <col min="8" max="8" width="11" style="0" customWidth="1"/>
    <col min="9" max="9" width="9.8984375" style="0" customWidth="1"/>
    <col min="10" max="10" width="10.3984375" style="0" customWidth="1"/>
    <col min="11" max="12" width="10.5" style="0" customWidth="1"/>
    <col min="13" max="13" width="9.3984375" style="0" customWidth="1"/>
    <col min="14" max="14" width="10.59765625" style="0" customWidth="1"/>
    <col min="15" max="15" width="14.09765625" style="0" customWidth="1"/>
  </cols>
  <sheetData>
    <row r="1" spans="1:15" ht="27" customHeight="1">
      <c r="A1" s="121" t="s">
        <v>49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</row>
    <row r="2" spans="1:15" ht="16.5" customHeight="1">
      <c r="A2" s="122" t="s">
        <v>8</v>
      </c>
      <c r="B2" s="122" t="s">
        <v>9</v>
      </c>
      <c r="C2" s="123" t="s">
        <v>18</v>
      </c>
      <c r="D2" s="123"/>
      <c r="E2" s="124" t="s">
        <v>48</v>
      </c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1:15" ht="60.75" customHeight="1">
      <c r="A3" s="122"/>
      <c r="B3" s="122"/>
      <c r="C3" s="64" t="s">
        <v>16</v>
      </c>
      <c r="D3" s="76" t="s">
        <v>17</v>
      </c>
      <c r="E3" s="78">
        <v>2010</v>
      </c>
      <c r="F3" s="77">
        <v>2011</v>
      </c>
      <c r="G3" s="77">
        <v>2012</v>
      </c>
      <c r="H3" s="77">
        <v>2013</v>
      </c>
      <c r="I3" s="77">
        <v>2014</v>
      </c>
      <c r="J3" s="77">
        <v>2015</v>
      </c>
      <c r="K3" s="77">
        <v>2016</v>
      </c>
      <c r="L3" s="77">
        <v>2017</v>
      </c>
      <c r="M3" s="77">
        <v>2018</v>
      </c>
      <c r="N3" s="81" t="s">
        <v>41</v>
      </c>
      <c r="O3" s="75" t="s">
        <v>40</v>
      </c>
    </row>
    <row r="4" spans="1:15" ht="30" customHeight="1">
      <c r="A4" s="117" t="s">
        <v>24</v>
      </c>
      <c r="B4" s="118"/>
      <c r="C4" s="80">
        <f>C5+C9+C10</f>
        <v>3103878</v>
      </c>
      <c r="D4" s="80">
        <f>D5+D9+D10</f>
        <v>3223879</v>
      </c>
      <c r="E4" s="80">
        <f aca="true" t="shared" si="0" ref="E4:N4">E5+E9+E10</f>
        <v>0</v>
      </c>
      <c r="F4" s="80">
        <f t="shared" si="0"/>
        <v>1320766</v>
      </c>
      <c r="G4" s="80">
        <f t="shared" si="0"/>
        <v>1900252</v>
      </c>
      <c r="H4" s="80">
        <f t="shared" si="0"/>
        <v>498402</v>
      </c>
      <c r="I4" s="80">
        <f t="shared" si="0"/>
        <v>486480</v>
      </c>
      <c r="J4" s="80">
        <f t="shared" si="0"/>
        <v>486480</v>
      </c>
      <c r="K4" s="80">
        <f t="shared" si="0"/>
        <v>436480</v>
      </c>
      <c r="L4" s="80">
        <f t="shared" si="0"/>
        <v>436480</v>
      </c>
      <c r="M4" s="80">
        <f t="shared" si="0"/>
        <v>562417</v>
      </c>
      <c r="N4" s="80">
        <f t="shared" si="0"/>
        <v>200000</v>
      </c>
      <c r="O4" s="3">
        <f>O5+O9+O10</f>
        <v>6327757</v>
      </c>
    </row>
    <row r="5" spans="1:15" ht="46.5" customHeight="1">
      <c r="A5" s="119" t="s">
        <v>36</v>
      </c>
      <c r="B5" s="120"/>
      <c r="C5" s="61">
        <f>SUM(C6:C8)</f>
        <v>1932282</v>
      </c>
      <c r="D5" s="61">
        <f aca="true" t="shared" si="1" ref="D5:N5">SUM(D6:D8)</f>
        <v>2387383</v>
      </c>
      <c r="E5" s="91">
        <f t="shared" si="1"/>
        <v>0</v>
      </c>
      <c r="F5" s="89">
        <f t="shared" si="1"/>
        <v>1063842</v>
      </c>
      <c r="G5" s="89">
        <f t="shared" si="1"/>
        <v>1673276</v>
      </c>
      <c r="H5" s="89">
        <f t="shared" si="1"/>
        <v>220297</v>
      </c>
      <c r="I5" s="89">
        <f t="shared" si="1"/>
        <v>236480</v>
      </c>
      <c r="J5" s="89">
        <f t="shared" si="1"/>
        <v>236480</v>
      </c>
      <c r="K5" s="89">
        <f t="shared" si="1"/>
        <v>236480</v>
      </c>
      <c r="L5" s="89">
        <f t="shared" si="1"/>
        <v>236480</v>
      </c>
      <c r="M5" s="89">
        <f t="shared" si="1"/>
        <v>316330</v>
      </c>
      <c r="N5" s="90">
        <f t="shared" si="1"/>
        <v>100000</v>
      </c>
      <c r="O5" s="3">
        <f aca="true" t="shared" si="2" ref="O5:O10">SUM(E5:N5)</f>
        <v>4319665</v>
      </c>
    </row>
    <row r="6" spans="1:15" ht="33.75" customHeight="1">
      <c r="A6" s="119" t="s">
        <v>35</v>
      </c>
      <c r="B6" s="120"/>
      <c r="C6" s="88">
        <v>668130</v>
      </c>
      <c r="D6" s="87">
        <v>903450</v>
      </c>
      <c r="E6" s="92"/>
      <c r="F6" s="40">
        <v>668130</v>
      </c>
      <c r="G6" s="40">
        <v>903450</v>
      </c>
      <c r="H6" s="40"/>
      <c r="I6" s="40"/>
      <c r="J6" s="40"/>
      <c r="K6" s="40"/>
      <c r="L6" s="40"/>
      <c r="M6" s="40"/>
      <c r="N6" s="35"/>
      <c r="O6" s="3">
        <f t="shared" si="2"/>
        <v>1571580</v>
      </c>
    </row>
    <row r="7" spans="1:15" ht="21" customHeight="1">
      <c r="A7" s="119" t="s">
        <v>34</v>
      </c>
      <c r="B7" s="120"/>
      <c r="C7" s="88">
        <v>780002</v>
      </c>
      <c r="D7" s="87">
        <v>1084757</v>
      </c>
      <c r="E7" s="92"/>
      <c r="F7" s="40">
        <v>110040</v>
      </c>
      <c r="G7" s="40">
        <v>172172</v>
      </c>
      <c r="H7" s="40">
        <v>220297</v>
      </c>
      <c r="I7" s="40">
        <v>236480</v>
      </c>
      <c r="J7" s="40">
        <v>236480</v>
      </c>
      <c r="K7" s="40">
        <v>236480</v>
      </c>
      <c r="L7" s="40">
        <v>236480</v>
      </c>
      <c r="M7" s="40">
        <v>316330</v>
      </c>
      <c r="N7" s="35">
        <v>100000</v>
      </c>
      <c r="O7" s="3">
        <f t="shared" si="2"/>
        <v>1864759</v>
      </c>
    </row>
    <row r="8" spans="1:15" ht="138.75" customHeight="1">
      <c r="A8" s="119" t="s">
        <v>33</v>
      </c>
      <c r="B8" s="120"/>
      <c r="C8" s="88">
        <v>484150</v>
      </c>
      <c r="D8" s="87">
        <v>399176</v>
      </c>
      <c r="E8" s="92"/>
      <c r="F8" s="40">
        <v>285672</v>
      </c>
      <c r="G8" s="40">
        <v>597654</v>
      </c>
      <c r="H8" s="40"/>
      <c r="I8" s="40"/>
      <c r="J8" s="40"/>
      <c r="K8" s="40"/>
      <c r="L8" s="40"/>
      <c r="M8" s="40"/>
      <c r="N8" s="35"/>
      <c r="O8" s="3">
        <f t="shared" si="2"/>
        <v>883326</v>
      </c>
    </row>
    <row r="9" spans="1:15" ht="58.5" customHeight="1">
      <c r="A9" s="119" t="s">
        <v>38</v>
      </c>
      <c r="B9" s="120"/>
      <c r="C9" s="62">
        <v>1171596</v>
      </c>
      <c r="D9" s="20"/>
      <c r="E9" s="93"/>
      <c r="F9" s="97">
        <v>156924</v>
      </c>
      <c r="G9" s="97">
        <v>126976</v>
      </c>
      <c r="H9" s="97">
        <v>178105</v>
      </c>
      <c r="I9" s="97">
        <v>150000</v>
      </c>
      <c r="J9" s="97">
        <v>150000</v>
      </c>
      <c r="K9" s="98">
        <v>100000</v>
      </c>
      <c r="L9" s="98">
        <v>100000</v>
      </c>
      <c r="M9" s="98">
        <v>109591</v>
      </c>
      <c r="N9" s="50">
        <v>100000</v>
      </c>
      <c r="O9" s="3">
        <f t="shared" si="2"/>
        <v>1171596</v>
      </c>
    </row>
    <row r="10" spans="1:15" ht="41.25" customHeight="1">
      <c r="A10" s="115" t="s">
        <v>39</v>
      </c>
      <c r="B10" s="116"/>
      <c r="C10" s="94"/>
      <c r="D10" s="95">
        <v>836496</v>
      </c>
      <c r="E10" s="96"/>
      <c r="F10" s="95">
        <v>100000</v>
      </c>
      <c r="G10" s="95">
        <v>100000</v>
      </c>
      <c r="H10" s="95">
        <v>100000</v>
      </c>
      <c r="I10" s="95">
        <v>100000</v>
      </c>
      <c r="J10" s="95">
        <v>100000</v>
      </c>
      <c r="K10" s="95">
        <v>100000</v>
      </c>
      <c r="L10" s="95">
        <v>100000</v>
      </c>
      <c r="M10" s="95">
        <v>136496</v>
      </c>
      <c r="N10" s="95"/>
      <c r="O10" s="3">
        <f t="shared" si="2"/>
        <v>836496</v>
      </c>
    </row>
    <row r="12" spans="2:3" ht="14.25">
      <c r="B12" s="1"/>
      <c r="C12" s="1"/>
    </row>
  </sheetData>
  <sheetProtection/>
  <mergeCells count="12">
    <mergeCell ref="A1:O1"/>
    <mergeCell ref="A2:A3"/>
    <mergeCell ref="B2:B3"/>
    <mergeCell ref="C2:D2"/>
    <mergeCell ref="E2:O2"/>
    <mergeCell ref="A9:B9"/>
    <mergeCell ref="A10:B10"/>
    <mergeCell ref="A4:B4"/>
    <mergeCell ref="A5:B5"/>
    <mergeCell ref="A6:B6"/>
    <mergeCell ref="A7:B7"/>
    <mergeCell ref="A8:B8"/>
  </mergeCells>
  <printOptions/>
  <pageMargins left="0.2362204724409449" right="0.5118110236220472" top="0.31496062992125984" bottom="0.34" header="0.31496062992125984" footer="0.31496062992125984"/>
  <pageSetup fitToWidth="2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zoomScale="90" zoomScaleNormal="90" zoomScalePageLayoutView="0" workbookViewId="0" topLeftCell="A1">
      <selection activeCell="F15" sqref="F15"/>
    </sheetView>
  </sheetViews>
  <sheetFormatPr defaultColWidth="8.796875" defaultRowHeight="14.25"/>
  <cols>
    <col min="1" max="1" width="16.69921875" style="0" customWidth="1"/>
    <col min="2" max="2" width="23.09765625" style="0" customWidth="1"/>
    <col min="3" max="3" width="10.5" style="0" customWidth="1"/>
    <col min="4" max="4" width="12.19921875" style="0" customWidth="1"/>
    <col min="5" max="5" width="11.69921875" style="0" customWidth="1"/>
    <col min="6" max="6" width="12.59765625" style="0" customWidth="1"/>
    <col min="7" max="7" width="10.59765625" style="0" customWidth="1"/>
    <col min="8" max="8" width="11" style="0" customWidth="1"/>
    <col min="9" max="9" width="9.8984375" style="0" customWidth="1"/>
    <col min="10" max="10" width="10.3984375" style="0" customWidth="1"/>
    <col min="11" max="12" width="10.5" style="0" customWidth="1"/>
    <col min="13" max="13" width="9.3984375" style="0" customWidth="1"/>
    <col min="14" max="15" width="10.59765625" style="0" customWidth="1"/>
    <col min="16" max="16" width="14.09765625" style="0" customWidth="1"/>
  </cols>
  <sheetData>
    <row r="1" spans="1:16" ht="27" customHeight="1">
      <c r="A1" s="121" t="s">
        <v>50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</row>
    <row r="2" spans="1:16" ht="16.5" customHeight="1">
      <c r="A2" s="122" t="s">
        <v>8</v>
      </c>
      <c r="B2" s="122" t="s">
        <v>9</v>
      </c>
      <c r="C2" s="123" t="s">
        <v>18</v>
      </c>
      <c r="D2" s="123"/>
      <c r="E2" s="124" t="s">
        <v>48</v>
      </c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pans="1:16" ht="60.75" customHeight="1">
      <c r="A3" s="122"/>
      <c r="B3" s="122"/>
      <c r="C3" s="64" t="s">
        <v>16</v>
      </c>
      <c r="D3" s="76" t="s">
        <v>17</v>
      </c>
      <c r="E3" s="78">
        <v>2010</v>
      </c>
      <c r="F3" s="77">
        <v>2011</v>
      </c>
      <c r="G3" s="77">
        <v>2012</v>
      </c>
      <c r="H3" s="77">
        <v>2013</v>
      </c>
      <c r="I3" s="77">
        <v>2014</v>
      </c>
      <c r="J3" s="77">
        <v>2015</v>
      </c>
      <c r="K3" s="77">
        <v>2016</v>
      </c>
      <c r="L3" s="77">
        <v>2017</v>
      </c>
      <c r="M3" s="77">
        <v>2018</v>
      </c>
      <c r="N3" s="81">
        <v>2019</v>
      </c>
      <c r="O3" s="81">
        <v>2020</v>
      </c>
      <c r="P3" s="75" t="s">
        <v>40</v>
      </c>
    </row>
    <row r="4" spans="1:16" ht="18" customHeight="1">
      <c r="A4" s="129" t="s">
        <v>29</v>
      </c>
      <c r="B4" s="130"/>
      <c r="C4" s="68">
        <f>C7+C16</f>
        <v>4063121</v>
      </c>
      <c r="D4" s="68">
        <f aca="true" t="shared" si="0" ref="D4:P4">D7+D16</f>
        <v>8591926</v>
      </c>
      <c r="E4" s="68">
        <f t="shared" si="0"/>
        <v>1171596</v>
      </c>
      <c r="F4" s="68">
        <f t="shared" si="0"/>
        <v>2334462</v>
      </c>
      <c r="G4" s="68">
        <f t="shared" si="0"/>
        <v>2581448</v>
      </c>
      <c r="H4" s="68">
        <f t="shared" si="0"/>
        <v>975608</v>
      </c>
      <c r="I4" s="68">
        <f t="shared" si="0"/>
        <v>863686</v>
      </c>
      <c r="J4" s="68">
        <f t="shared" si="0"/>
        <v>960900</v>
      </c>
      <c r="K4" s="68">
        <f t="shared" si="0"/>
        <v>910900</v>
      </c>
      <c r="L4" s="68">
        <f t="shared" si="0"/>
        <v>910900</v>
      </c>
      <c r="M4" s="68">
        <f t="shared" si="0"/>
        <v>1036837</v>
      </c>
      <c r="N4" s="82">
        <f t="shared" si="0"/>
        <v>554400</v>
      </c>
      <c r="O4" s="82"/>
      <c r="P4" s="63">
        <f t="shared" si="0"/>
        <v>12477937</v>
      </c>
    </row>
    <row r="5" spans="1:16" ht="18" customHeight="1">
      <c r="A5" s="131" t="s">
        <v>23</v>
      </c>
      <c r="B5" s="132"/>
      <c r="C5" s="63"/>
      <c r="D5" s="63"/>
      <c r="E5" s="63">
        <f aca="true" t="shared" si="1" ref="E5:P5">E8+E17</f>
        <v>1171596</v>
      </c>
      <c r="F5" s="63">
        <f t="shared" si="1"/>
        <v>836496</v>
      </c>
      <c r="G5" s="63">
        <f t="shared" si="1"/>
        <v>503996</v>
      </c>
      <c r="H5" s="63">
        <f t="shared" si="1"/>
        <v>299996</v>
      </c>
      <c r="I5" s="63">
        <f t="shared" si="1"/>
        <v>199996</v>
      </c>
      <c r="J5" s="63">
        <f t="shared" si="1"/>
        <v>120000</v>
      </c>
      <c r="K5" s="63">
        <f t="shared" si="1"/>
        <v>120000</v>
      </c>
      <c r="L5" s="63">
        <f t="shared" si="1"/>
        <v>120000</v>
      </c>
      <c r="M5" s="63">
        <f t="shared" si="1"/>
        <v>120000</v>
      </c>
      <c r="N5" s="83">
        <f t="shared" si="1"/>
        <v>0</v>
      </c>
      <c r="O5" s="83"/>
      <c r="P5" s="63">
        <f t="shared" si="1"/>
        <v>3492080</v>
      </c>
    </row>
    <row r="6" spans="1:16" ht="18" customHeight="1">
      <c r="A6" s="131" t="s">
        <v>30</v>
      </c>
      <c r="B6" s="132"/>
      <c r="C6" s="63">
        <f aca="true" t="shared" si="2" ref="C6:N6">C14+C15+C31</f>
        <v>4063121</v>
      </c>
      <c r="D6" s="63">
        <f t="shared" si="2"/>
        <v>8591926</v>
      </c>
      <c r="E6" s="63">
        <f t="shared" si="2"/>
        <v>0</v>
      </c>
      <c r="F6" s="63">
        <f t="shared" si="2"/>
        <v>1497966</v>
      </c>
      <c r="G6" s="63">
        <f t="shared" si="2"/>
        <v>2077452</v>
      </c>
      <c r="H6" s="63">
        <f t="shared" si="2"/>
        <v>675612</v>
      </c>
      <c r="I6" s="63">
        <f t="shared" si="2"/>
        <v>663690</v>
      </c>
      <c r="J6" s="63">
        <f t="shared" si="2"/>
        <v>840900</v>
      </c>
      <c r="K6" s="63">
        <f t="shared" si="2"/>
        <v>790900</v>
      </c>
      <c r="L6" s="63">
        <f t="shared" si="2"/>
        <v>790900</v>
      </c>
      <c r="M6" s="63">
        <f t="shared" si="2"/>
        <v>916837</v>
      </c>
      <c r="N6" s="83">
        <f t="shared" si="2"/>
        <v>554400</v>
      </c>
      <c r="O6" s="83"/>
      <c r="P6" s="63">
        <f>P14+P31+P15</f>
        <v>8985857</v>
      </c>
    </row>
    <row r="7" spans="1:16" ht="21.75" customHeight="1">
      <c r="A7" s="125" t="s">
        <v>27</v>
      </c>
      <c r="B7" s="126"/>
      <c r="C7" s="59">
        <f>C8+C14+C15</f>
        <v>959243</v>
      </c>
      <c r="D7" s="59">
        <f aca="true" t="shared" si="3" ref="D7:N7">D8+D14+D15</f>
        <v>5368047</v>
      </c>
      <c r="E7" s="59">
        <f t="shared" si="3"/>
        <v>154996</v>
      </c>
      <c r="F7" s="59">
        <f t="shared" si="3"/>
        <v>291196</v>
      </c>
      <c r="G7" s="59">
        <f t="shared" si="3"/>
        <v>291196</v>
      </c>
      <c r="H7" s="59">
        <f t="shared" si="3"/>
        <v>257206</v>
      </c>
      <c r="I7" s="59">
        <f t="shared" si="3"/>
        <v>257206</v>
      </c>
      <c r="J7" s="59">
        <f t="shared" si="3"/>
        <v>354420</v>
      </c>
      <c r="K7" s="59">
        <f t="shared" si="3"/>
        <v>354420</v>
      </c>
      <c r="L7" s="59">
        <f t="shared" si="3"/>
        <v>354420</v>
      </c>
      <c r="M7" s="59">
        <f t="shared" si="3"/>
        <v>354420</v>
      </c>
      <c r="N7" s="84">
        <f t="shared" si="3"/>
        <v>354400</v>
      </c>
      <c r="O7" s="84"/>
      <c r="P7" s="59">
        <f>P8+P14+P15</f>
        <v>3201080</v>
      </c>
    </row>
    <row r="8" spans="1:16" ht="30" customHeight="1">
      <c r="A8" s="133" t="s">
        <v>23</v>
      </c>
      <c r="B8" s="134"/>
      <c r="C8" s="69"/>
      <c r="D8" s="70"/>
      <c r="E8" s="71">
        <f aca="true" t="shared" si="4" ref="E8:P8">E9+E10+E11+E12+E13</f>
        <v>154996</v>
      </c>
      <c r="F8" s="71">
        <f t="shared" si="4"/>
        <v>113996</v>
      </c>
      <c r="G8" s="71">
        <f t="shared" si="4"/>
        <v>113996</v>
      </c>
      <c r="H8" s="71">
        <f t="shared" si="4"/>
        <v>79996</v>
      </c>
      <c r="I8" s="71">
        <f t="shared" si="4"/>
        <v>79996</v>
      </c>
      <c r="J8" s="71">
        <f t="shared" si="4"/>
        <v>0</v>
      </c>
      <c r="K8" s="71">
        <f t="shared" si="4"/>
        <v>0</v>
      </c>
      <c r="L8" s="71">
        <f t="shared" si="4"/>
        <v>0</v>
      </c>
      <c r="M8" s="71">
        <f t="shared" si="4"/>
        <v>0</v>
      </c>
      <c r="N8" s="71">
        <f t="shared" si="4"/>
        <v>0</v>
      </c>
      <c r="O8" s="71"/>
      <c r="P8" s="59">
        <f t="shared" si="4"/>
        <v>542980</v>
      </c>
    </row>
    <row r="9" spans="1:16" ht="46.5" customHeight="1">
      <c r="A9" s="21" t="s">
        <v>13</v>
      </c>
      <c r="B9" s="22" t="s">
        <v>10</v>
      </c>
      <c r="C9" s="23"/>
      <c r="D9" s="24"/>
      <c r="E9" s="51"/>
      <c r="F9" s="25"/>
      <c r="G9" s="26"/>
      <c r="H9" s="26"/>
      <c r="I9" s="26"/>
      <c r="J9" s="26"/>
      <c r="K9" s="26"/>
      <c r="L9" s="26"/>
      <c r="M9" s="26"/>
      <c r="N9" s="26"/>
      <c r="O9" s="26"/>
      <c r="P9" s="41">
        <f aca="true" t="shared" si="5" ref="P9:P15">SUM(E9:N9)</f>
        <v>0</v>
      </c>
    </row>
    <row r="10" spans="1:16" ht="61.5" customHeight="1">
      <c r="A10" s="27" t="s">
        <v>26</v>
      </c>
      <c r="B10" s="28" t="s">
        <v>12</v>
      </c>
      <c r="C10" s="29"/>
      <c r="D10" s="30"/>
      <c r="E10" s="52">
        <v>41000</v>
      </c>
      <c r="F10" s="31"/>
      <c r="G10" s="31"/>
      <c r="H10" s="31"/>
      <c r="I10" s="32"/>
      <c r="J10" s="32"/>
      <c r="K10" s="32"/>
      <c r="L10" s="32"/>
      <c r="M10" s="32"/>
      <c r="N10" s="32"/>
      <c r="O10" s="32"/>
      <c r="P10" s="41">
        <f t="shared" si="5"/>
        <v>41000</v>
      </c>
    </row>
    <row r="11" spans="1:16" ht="49.5" customHeight="1">
      <c r="A11" s="33" t="s">
        <v>6</v>
      </c>
      <c r="B11" s="28" t="s">
        <v>11</v>
      </c>
      <c r="C11" s="29"/>
      <c r="D11" s="34" t="s">
        <v>37</v>
      </c>
      <c r="E11" s="53">
        <v>34000</v>
      </c>
      <c r="F11" s="40">
        <v>34000</v>
      </c>
      <c r="G11" s="40">
        <v>34000</v>
      </c>
      <c r="H11" s="35"/>
      <c r="I11" s="35"/>
      <c r="J11" s="35"/>
      <c r="K11" s="35"/>
      <c r="L11" s="35"/>
      <c r="M11" s="35"/>
      <c r="N11" s="35"/>
      <c r="O11" s="35"/>
      <c r="P11" s="41">
        <f t="shared" si="5"/>
        <v>102000</v>
      </c>
    </row>
    <row r="12" spans="1:16" ht="45.75" customHeight="1">
      <c r="A12" s="36" t="s">
        <v>14</v>
      </c>
      <c r="B12" s="36" t="s">
        <v>3</v>
      </c>
      <c r="C12" s="37"/>
      <c r="D12" s="38"/>
      <c r="E12" s="54">
        <v>61748</v>
      </c>
      <c r="F12" s="43">
        <v>61748</v>
      </c>
      <c r="G12" s="43">
        <v>61748</v>
      </c>
      <c r="H12" s="44">
        <v>61748</v>
      </c>
      <c r="I12" s="44">
        <v>61748</v>
      </c>
      <c r="J12" s="35"/>
      <c r="K12" s="35"/>
      <c r="L12" s="35"/>
      <c r="M12" s="35"/>
      <c r="N12" s="35"/>
      <c r="O12" s="35"/>
      <c r="P12" s="41">
        <f t="shared" si="5"/>
        <v>308740</v>
      </c>
    </row>
    <row r="13" spans="1:16" ht="69.75" customHeight="1">
      <c r="A13" s="36" t="s">
        <v>7</v>
      </c>
      <c r="B13" s="28" t="s">
        <v>4</v>
      </c>
      <c r="C13" s="29"/>
      <c r="D13" s="39"/>
      <c r="E13" s="54">
        <v>18248</v>
      </c>
      <c r="F13" s="43">
        <v>18248</v>
      </c>
      <c r="G13" s="43">
        <v>18248</v>
      </c>
      <c r="H13" s="43">
        <v>18248</v>
      </c>
      <c r="I13" s="43">
        <v>18248</v>
      </c>
      <c r="J13" s="40"/>
      <c r="K13" s="40"/>
      <c r="L13" s="40"/>
      <c r="M13" s="40"/>
      <c r="N13" s="35"/>
      <c r="O13" s="35"/>
      <c r="P13" s="41">
        <f t="shared" si="5"/>
        <v>91240</v>
      </c>
    </row>
    <row r="14" spans="1:16" ht="54" customHeight="1">
      <c r="A14" s="133" t="s">
        <v>32</v>
      </c>
      <c r="B14" s="134"/>
      <c r="C14" s="66">
        <v>721300</v>
      </c>
      <c r="D14" s="79">
        <v>1936800</v>
      </c>
      <c r="E14" s="67"/>
      <c r="F14" s="67">
        <v>177200</v>
      </c>
      <c r="G14" s="67">
        <v>177200</v>
      </c>
      <c r="H14" s="67">
        <v>177210</v>
      </c>
      <c r="I14" s="67">
        <v>177210</v>
      </c>
      <c r="J14" s="67">
        <v>354420</v>
      </c>
      <c r="K14" s="67">
        <v>354420</v>
      </c>
      <c r="L14" s="67">
        <v>354420</v>
      </c>
      <c r="M14" s="67">
        <v>354420</v>
      </c>
      <c r="N14" s="85">
        <v>354400</v>
      </c>
      <c r="O14" s="85">
        <v>177200</v>
      </c>
      <c r="P14" s="59">
        <f>SUM(E14:O14)</f>
        <v>2658100</v>
      </c>
    </row>
    <row r="15" spans="1:16" ht="31.5" customHeight="1">
      <c r="A15" s="133" t="s">
        <v>31</v>
      </c>
      <c r="B15" s="134"/>
      <c r="C15" s="66">
        <v>237943</v>
      </c>
      <c r="D15" s="79">
        <v>3431247</v>
      </c>
      <c r="E15" s="67"/>
      <c r="F15" s="67"/>
      <c r="G15" s="67"/>
      <c r="H15" s="67"/>
      <c r="I15" s="67"/>
      <c r="J15" s="67"/>
      <c r="K15" s="67"/>
      <c r="L15" s="67"/>
      <c r="M15" s="67"/>
      <c r="N15" s="85"/>
      <c r="O15" s="85"/>
      <c r="P15" s="59">
        <f t="shared" si="5"/>
        <v>0</v>
      </c>
    </row>
    <row r="16" spans="1:16" ht="31.5" customHeight="1">
      <c r="A16" s="127" t="s">
        <v>22</v>
      </c>
      <c r="B16" s="128"/>
      <c r="C16" s="65">
        <f aca="true" t="shared" si="6" ref="C16:P16">C17+C31</f>
        <v>3103878</v>
      </c>
      <c r="D16" s="65">
        <f t="shared" si="6"/>
        <v>3223879</v>
      </c>
      <c r="E16" s="65">
        <f t="shared" si="6"/>
        <v>1016600</v>
      </c>
      <c r="F16" s="65">
        <f t="shared" si="6"/>
        <v>2043266</v>
      </c>
      <c r="G16" s="65">
        <f t="shared" si="6"/>
        <v>2290252</v>
      </c>
      <c r="H16" s="65">
        <f t="shared" si="6"/>
        <v>718402</v>
      </c>
      <c r="I16" s="65">
        <f t="shared" si="6"/>
        <v>606480</v>
      </c>
      <c r="J16" s="65">
        <f t="shared" si="6"/>
        <v>606480</v>
      </c>
      <c r="K16" s="65">
        <f t="shared" si="6"/>
        <v>556480</v>
      </c>
      <c r="L16" s="65">
        <f t="shared" si="6"/>
        <v>556480</v>
      </c>
      <c r="M16" s="65">
        <f t="shared" si="6"/>
        <v>682417</v>
      </c>
      <c r="N16" s="86">
        <f t="shared" si="6"/>
        <v>200000</v>
      </c>
      <c r="O16" s="86"/>
      <c r="P16" s="65">
        <f t="shared" si="6"/>
        <v>9276857</v>
      </c>
    </row>
    <row r="17" spans="1:16" ht="31.5" customHeight="1">
      <c r="A17" s="127" t="s">
        <v>23</v>
      </c>
      <c r="B17" s="128"/>
      <c r="C17" s="74"/>
      <c r="D17" s="74"/>
      <c r="E17" s="65">
        <f>E18+E19+E20+E21+E22+E28+E29+E30</f>
        <v>1016600</v>
      </c>
      <c r="F17" s="65">
        <f aca="true" t="shared" si="7" ref="F17:P17">F18+F19+F20+F21+F22+F28+F29+F30</f>
        <v>722500</v>
      </c>
      <c r="G17" s="65">
        <f t="shared" si="7"/>
        <v>390000</v>
      </c>
      <c r="H17" s="65">
        <f t="shared" si="7"/>
        <v>220000</v>
      </c>
      <c r="I17" s="65">
        <f t="shared" si="7"/>
        <v>120000</v>
      </c>
      <c r="J17" s="65">
        <f t="shared" si="7"/>
        <v>120000</v>
      </c>
      <c r="K17" s="65">
        <f t="shared" si="7"/>
        <v>120000</v>
      </c>
      <c r="L17" s="65">
        <f t="shared" si="7"/>
        <v>120000</v>
      </c>
      <c r="M17" s="65">
        <f t="shared" si="7"/>
        <v>120000</v>
      </c>
      <c r="N17" s="65">
        <f t="shared" si="7"/>
        <v>0</v>
      </c>
      <c r="O17" s="65"/>
      <c r="P17" s="65">
        <f t="shared" si="7"/>
        <v>2949100</v>
      </c>
    </row>
    <row r="18" spans="1:16" ht="45.75" customHeight="1">
      <c r="A18" s="6" t="s">
        <v>20</v>
      </c>
      <c r="B18" s="7" t="s">
        <v>5</v>
      </c>
      <c r="C18" s="72"/>
      <c r="D18" s="73"/>
      <c r="E18" s="55">
        <v>304000</v>
      </c>
      <c r="F18" s="45">
        <v>376000</v>
      </c>
      <c r="G18" s="46"/>
      <c r="H18" s="46"/>
      <c r="I18" s="47"/>
      <c r="J18" s="47"/>
      <c r="K18" s="47"/>
      <c r="L18" s="47"/>
      <c r="M18" s="47"/>
      <c r="N18" s="47"/>
      <c r="O18" s="47"/>
      <c r="P18" s="99">
        <f>SUM(E18:N18)</f>
        <v>680000</v>
      </c>
    </row>
    <row r="19" spans="1:16" ht="60" customHeight="1">
      <c r="A19" s="8" t="s">
        <v>21</v>
      </c>
      <c r="B19" s="9" t="s">
        <v>0</v>
      </c>
      <c r="C19" s="10"/>
      <c r="D19" s="11"/>
      <c r="E19" s="56">
        <v>81300</v>
      </c>
      <c r="F19" s="48"/>
      <c r="G19" s="49"/>
      <c r="H19" s="49"/>
      <c r="I19" s="49"/>
      <c r="J19" s="49"/>
      <c r="K19" s="49"/>
      <c r="L19" s="49"/>
      <c r="M19" s="49"/>
      <c r="N19" s="49"/>
      <c r="O19" s="49"/>
      <c r="P19" s="99">
        <f aca="true" t="shared" si="8" ref="P19:P34">SUM(E19:N19)</f>
        <v>81300</v>
      </c>
    </row>
    <row r="20" spans="1:16" ht="54" customHeight="1">
      <c r="A20" s="8" t="s">
        <v>42</v>
      </c>
      <c r="B20" s="9" t="s">
        <v>1</v>
      </c>
      <c r="C20" s="10"/>
      <c r="D20" s="11"/>
      <c r="E20" s="56">
        <v>80300</v>
      </c>
      <c r="F20" s="48">
        <v>8500</v>
      </c>
      <c r="G20" s="48"/>
      <c r="H20" s="48"/>
      <c r="I20" s="48"/>
      <c r="J20" s="48"/>
      <c r="K20" s="48"/>
      <c r="L20" s="48"/>
      <c r="M20" s="48"/>
      <c r="N20" s="48"/>
      <c r="O20" s="48"/>
      <c r="P20" s="99">
        <f t="shared" si="8"/>
        <v>88800</v>
      </c>
    </row>
    <row r="21" spans="1:16" ht="49.5" customHeight="1">
      <c r="A21" s="8" t="s">
        <v>43</v>
      </c>
      <c r="B21" s="9" t="s">
        <v>25</v>
      </c>
      <c r="C21" s="10"/>
      <c r="D21" s="13"/>
      <c r="E21" s="56">
        <v>68000</v>
      </c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99">
        <f t="shared" si="8"/>
        <v>68000</v>
      </c>
    </row>
    <row r="22" spans="1:16" ht="72" customHeight="1">
      <c r="A22" s="8" t="s">
        <v>44</v>
      </c>
      <c r="B22" s="9" t="s">
        <v>19</v>
      </c>
      <c r="C22" s="10"/>
      <c r="D22" s="13"/>
      <c r="E22" s="56">
        <v>128000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99">
        <f t="shared" si="8"/>
        <v>128000</v>
      </c>
    </row>
    <row r="23" spans="1:17" ht="15.75" hidden="1">
      <c r="A23" s="14"/>
      <c r="B23" s="14"/>
      <c r="C23" s="15"/>
      <c r="D23" s="16"/>
      <c r="E23" s="5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99">
        <f t="shared" si="8"/>
        <v>0</v>
      </c>
      <c r="Q23" s="2"/>
    </row>
    <row r="24" spans="1:17" ht="15.75" hidden="1">
      <c r="A24" s="14"/>
      <c r="B24" s="14"/>
      <c r="C24" s="15"/>
      <c r="D24" s="16"/>
      <c r="E24" s="5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99">
        <f t="shared" si="8"/>
        <v>0</v>
      </c>
      <c r="Q24" s="2"/>
    </row>
    <row r="25" spans="1:17" ht="15.75" hidden="1">
      <c r="A25" s="14"/>
      <c r="B25" s="14"/>
      <c r="C25" s="15"/>
      <c r="D25" s="16"/>
      <c r="E25" s="5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99">
        <f t="shared" si="8"/>
        <v>0</v>
      </c>
      <c r="Q25" s="2"/>
    </row>
    <row r="26" spans="1:17" ht="15.75" hidden="1">
      <c r="A26" s="14"/>
      <c r="B26" s="14"/>
      <c r="C26" s="15"/>
      <c r="D26" s="16"/>
      <c r="E26" s="5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99">
        <f t="shared" si="8"/>
        <v>0</v>
      </c>
      <c r="Q26" s="2"/>
    </row>
    <row r="27" spans="1:17" ht="15.75" hidden="1">
      <c r="A27" s="14"/>
      <c r="B27" s="14"/>
      <c r="C27" s="15"/>
      <c r="D27" s="16"/>
      <c r="E27" s="5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99">
        <f t="shared" si="8"/>
        <v>0</v>
      </c>
      <c r="Q27" s="2"/>
    </row>
    <row r="28" spans="1:16" ht="69.75" customHeight="1">
      <c r="A28" s="8" t="s">
        <v>45</v>
      </c>
      <c r="B28" s="9" t="s">
        <v>2</v>
      </c>
      <c r="C28" s="10"/>
      <c r="D28" s="13"/>
      <c r="E28" s="58">
        <v>180000</v>
      </c>
      <c r="F28" s="4">
        <v>150000</v>
      </c>
      <c r="G28" s="4">
        <v>150000</v>
      </c>
      <c r="H28" s="4">
        <v>100000</v>
      </c>
      <c r="I28" s="48"/>
      <c r="J28" s="48"/>
      <c r="K28" s="48"/>
      <c r="L28" s="48"/>
      <c r="M28" s="48"/>
      <c r="N28" s="48"/>
      <c r="O28" s="48"/>
      <c r="P28" s="99">
        <f t="shared" si="8"/>
        <v>580000</v>
      </c>
    </row>
    <row r="29" spans="1:16" ht="91.5" customHeight="1">
      <c r="A29" s="8" t="s">
        <v>47</v>
      </c>
      <c r="B29" s="5" t="s">
        <v>15</v>
      </c>
      <c r="C29" s="18"/>
      <c r="D29" s="19"/>
      <c r="E29" s="58">
        <v>60000</v>
      </c>
      <c r="F29" s="4">
        <v>68000</v>
      </c>
      <c r="G29" s="4">
        <v>120000</v>
      </c>
      <c r="H29" s="4">
        <v>120000</v>
      </c>
      <c r="I29" s="4">
        <v>120000</v>
      </c>
      <c r="J29" s="4">
        <v>120000</v>
      </c>
      <c r="K29" s="4">
        <v>120000</v>
      </c>
      <c r="L29" s="4">
        <v>120000</v>
      </c>
      <c r="M29" s="4">
        <v>120000</v>
      </c>
      <c r="N29" s="4"/>
      <c r="O29" s="4"/>
      <c r="P29" s="99">
        <f t="shared" si="8"/>
        <v>968000</v>
      </c>
    </row>
    <row r="30" spans="1:16" ht="49.5" customHeight="1">
      <c r="A30" s="12" t="s">
        <v>46</v>
      </c>
      <c r="B30" s="60" t="s">
        <v>28</v>
      </c>
      <c r="C30" s="42"/>
      <c r="D30" s="19"/>
      <c r="E30" s="58">
        <v>115000</v>
      </c>
      <c r="F30" s="4">
        <v>120000</v>
      </c>
      <c r="G30" s="4">
        <v>120000</v>
      </c>
      <c r="H30" s="4"/>
      <c r="I30" s="4"/>
      <c r="J30" s="4"/>
      <c r="K30" s="4"/>
      <c r="L30" s="4"/>
      <c r="M30" s="4"/>
      <c r="N30" s="4"/>
      <c r="O30" s="4"/>
      <c r="P30" s="99">
        <f t="shared" si="8"/>
        <v>355000</v>
      </c>
    </row>
    <row r="31" spans="1:16" ht="30" customHeight="1">
      <c r="A31" s="117" t="s">
        <v>24</v>
      </c>
      <c r="B31" s="118"/>
      <c r="C31" s="80">
        <f>C32+C33+C34</f>
        <v>3103878</v>
      </c>
      <c r="D31" s="80">
        <f>D32+D33+D34</f>
        <v>3223879</v>
      </c>
      <c r="E31" s="80"/>
      <c r="F31" s="80">
        <f aca="true" t="shared" si="9" ref="F31:N31">F32+F33+F34</f>
        <v>1320766</v>
      </c>
      <c r="G31" s="80">
        <f t="shared" si="9"/>
        <v>1900252</v>
      </c>
      <c r="H31" s="80">
        <f t="shared" si="9"/>
        <v>498402</v>
      </c>
      <c r="I31" s="80">
        <f t="shared" si="9"/>
        <v>486480</v>
      </c>
      <c r="J31" s="80">
        <f t="shared" si="9"/>
        <v>486480</v>
      </c>
      <c r="K31" s="80">
        <f t="shared" si="9"/>
        <v>436480</v>
      </c>
      <c r="L31" s="80">
        <f t="shared" si="9"/>
        <v>436480</v>
      </c>
      <c r="M31" s="80">
        <f t="shared" si="9"/>
        <v>562417</v>
      </c>
      <c r="N31" s="80">
        <f t="shared" si="9"/>
        <v>200000</v>
      </c>
      <c r="O31" s="80"/>
      <c r="P31" s="3">
        <f>P32+P33+P34</f>
        <v>6327757</v>
      </c>
    </row>
    <row r="32" spans="1:16" ht="46.5" customHeight="1">
      <c r="A32" s="119" t="s">
        <v>36</v>
      </c>
      <c r="B32" s="120"/>
      <c r="C32" s="61">
        <v>1932282</v>
      </c>
      <c r="D32" s="61">
        <v>2387383</v>
      </c>
      <c r="E32" s="91"/>
      <c r="F32" s="89">
        <v>1063842</v>
      </c>
      <c r="G32" s="89">
        <v>1673276</v>
      </c>
      <c r="H32" s="89">
        <v>220297</v>
      </c>
      <c r="I32" s="89">
        <v>236480</v>
      </c>
      <c r="J32" s="89">
        <v>236480</v>
      </c>
      <c r="K32" s="89">
        <v>236480</v>
      </c>
      <c r="L32" s="89">
        <v>236480</v>
      </c>
      <c r="M32" s="89">
        <v>316330</v>
      </c>
      <c r="N32" s="89">
        <v>100000</v>
      </c>
      <c r="O32" s="89"/>
      <c r="P32" s="3">
        <f t="shared" si="8"/>
        <v>4319665</v>
      </c>
    </row>
    <row r="33" spans="1:16" ht="58.5" customHeight="1">
      <c r="A33" s="119" t="s">
        <v>38</v>
      </c>
      <c r="B33" s="120"/>
      <c r="C33" s="62">
        <v>1171596</v>
      </c>
      <c r="D33" s="20"/>
      <c r="E33" s="93"/>
      <c r="F33" s="97">
        <v>156924</v>
      </c>
      <c r="G33" s="97">
        <v>126976</v>
      </c>
      <c r="H33" s="97">
        <v>178105</v>
      </c>
      <c r="I33" s="97">
        <v>150000</v>
      </c>
      <c r="J33" s="97">
        <v>150000</v>
      </c>
      <c r="K33" s="98">
        <v>100000</v>
      </c>
      <c r="L33" s="98">
        <v>100000</v>
      </c>
      <c r="M33" s="98">
        <v>109591</v>
      </c>
      <c r="N33" s="50">
        <v>100000</v>
      </c>
      <c r="O33" s="50"/>
      <c r="P33" s="3">
        <f t="shared" si="8"/>
        <v>1171596</v>
      </c>
    </row>
    <row r="34" spans="1:16" ht="41.25" customHeight="1">
      <c r="A34" s="115" t="s">
        <v>39</v>
      </c>
      <c r="B34" s="116"/>
      <c r="C34" s="94"/>
      <c r="D34" s="95">
        <v>836496</v>
      </c>
      <c r="E34" s="96"/>
      <c r="F34" s="95">
        <v>100000</v>
      </c>
      <c r="G34" s="95">
        <v>100000</v>
      </c>
      <c r="H34" s="95">
        <v>100000</v>
      </c>
      <c r="I34" s="95">
        <v>100000</v>
      </c>
      <c r="J34" s="95">
        <v>100000</v>
      </c>
      <c r="K34" s="95">
        <v>100000</v>
      </c>
      <c r="L34" s="95">
        <v>100000</v>
      </c>
      <c r="M34" s="95">
        <v>136496</v>
      </c>
      <c r="N34" s="95"/>
      <c r="O34" s="95"/>
      <c r="P34" s="3">
        <f t="shared" si="8"/>
        <v>836496</v>
      </c>
    </row>
    <row r="36" spans="2:3" ht="14.25">
      <c r="B36" s="1"/>
      <c r="C36" s="1"/>
    </row>
  </sheetData>
  <sheetProtection/>
  <mergeCells count="18">
    <mergeCell ref="A6:B6"/>
    <mergeCell ref="A15:B15"/>
    <mergeCell ref="A34:B34"/>
    <mergeCell ref="A8:B8"/>
    <mergeCell ref="A14:B14"/>
    <mergeCell ref="A31:B31"/>
    <mergeCell ref="A16:B16"/>
    <mergeCell ref="A33:B33"/>
    <mergeCell ref="E2:P2"/>
    <mergeCell ref="A32:B32"/>
    <mergeCell ref="A1:P1"/>
    <mergeCell ref="A2:A3"/>
    <mergeCell ref="B2:B3"/>
    <mergeCell ref="C2:D2"/>
    <mergeCell ref="A7:B7"/>
    <mergeCell ref="A17:B17"/>
    <mergeCell ref="A4:B4"/>
    <mergeCell ref="A5:B5"/>
  </mergeCells>
  <printOptions/>
  <pageMargins left="0.2362204724409449" right="0.5118110236220472" top="0.31496062992125984" bottom="0.34" header="0.31496062992125984" footer="0.31496062992125984"/>
  <pageSetup fitToWidth="2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="75" zoomScaleNormal="75" zoomScalePageLayoutView="0" workbookViewId="0" topLeftCell="A1">
      <selection activeCell="E9" sqref="D9:E9"/>
    </sheetView>
  </sheetViews>
  <sheetFormatPr defaultColWidth="8.796875" defaultRowHeight="14.25"/>
  <cols>
    <col min="1" max="1" width="16.69921875" style="0" customWidth="1"/>
    <col min="2" max="2" width="24" style="0" customWidth="1"/>
    <col min="3" max="3" width="10.5" style="0" customWidth="1"/>
    <col min="4" max="5" width="12.19921875" style="0" customWidth="1"/>
    <col min="6" max="6" width="11.59765625" style="0" customWidth="1"/>
    <col min="7" max="7" width="11" style="0" customWidth="1"/>
    <col min="8" max="8" width="10.69921875" style="0" customWidth="1"/>
    <col min="9" max="10" width="10.3984375" style="0" customWidth="1"/>
    <col min="11" max="11" width="9.3984375" style="0" customWidth="1"/>
    <col min="12" max="12" width="9.69921875" style="0" customWidth="1"/>
    <col min="13" max="13" width="9.3984375" style="0" customWidth="1"/>
    <col min="14" max="14" width="10.19921875" style="0" customWidth="1"/>
    <col min="15" max="15" width="9.5" style="0" customWidth="1"/>
    <col min="16" max="16" width="12.09765625" style="0" customWidth="1"/>
  </cols>
  <sheetData>
    <row r="1" spans="5:16" ht="18" customHeight="1">
      <c r="E1" s="135" t="s">
        <v>68</v>
      </c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</row>
    <row r="2" spans="1:16" ht="18" customHeight="1">
      <c r="A2" s="136" t="s">
        <v>67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</row>
    <row r="3" spans="1:16" ht="23.25" customHeight="1">
      <c r="A3" s="140" t="s">
        <v>60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</row>
    <row r="4" spans="1:16" ht="16.5" customHeight="1">
      <c r="A4" s="122" t="s">
        <v>8</v>
      </c>
      <c r="B4" s="122" t="s">
        <v>9</v>
      </c>
      <c r="C4" s="123" t="s">
        <v>18</v>
      </c>
      <c r="D4" s="123"/>
      <c r="E4" s="6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</row>
    <row r="5" spans="1:16" ht="60.75" customHeight="1">
      <c r="A5" s="122"/>
      <c r="B5" s="122"/>
      <c r="C5" s="64" t="s">
        <v>16</v>
      </c>
      <c r="D5" s="76" t="s">
        <v>17</v>
      </c>
      <c r="E5" s="76" t="s">
        <v>62</v>
      </c>
      <c r="F5" s="77">
        <v>2011</v>
      </c>
      <c r="G5" s="77">
        <v>2012</v>
      </c>
      <c r="H5" s="77">
        <v>2013</v>
      </c>
      <c r="I5" s="77">
        <v>2014</v>
      </c>
      <c r="J5" s="77">
        <v>2015</v>
      </c>
      <c r="K5" s="77">
        <v>2016</v>
      </c>
      <c r="L5" s="77">
        <v>2017</v>
      </c>
      <c r="M5" s="77">
        <v>2018</v>
      </c>
      <c r="N5" s="81">
        <v>2019</v>
      </c>
      <c r="O5" s="81">
        <v>2020</v>
      </c>
      <c r="P5" s="75" t="s">
        <v>40</v>
      </c>
    </row>
    <row r="6" spans="1:16" ht="18" customHeight="1">
      <c r="A6" s="129" t="s">
        <v>29</v>
      </c>
      <c r="B6" s="130"/>
      <c r="C6" s="68">
        <f>C9+C18</f>
        <v>3910717</v>
      </c>
      <c r="D6" s="68">
        <f>D9+D18</f>
        <v>10127542.46</v>
      </c>
      <c r="E6" s="68">
        <v>138741</v>
      </c>
      <c r="F6" s="68">
        <f aca="true" t="shared" si="0" ref="F6:O6">F9+F18</f>
        <v>4452986.75</v>
      </c>
      <c r="G6" s="68">
        <f t="shared" si="0"/>
        <v>3643600</v>
      </c>
      <c r="H6" s="68">
        <f t="shared" si="0"/>
        <v>1708108</v>
      </c>
      <c r="I6" s="68">
        <f t="shared" si="0"/>
        <v>1420600</v>
      </c>
      <c r="J6" s="68">
        <f t="shared" si="0"/>
        <v>1230900</v>
      </c>
      <c r="K6" s="68">
        <f t="shared" si="0"/>
        <v>975900</v>
      </c>
      <c r="L6" s="68">
        <f t="shared" si="0"/>
        <v>895900</v>
      </c>
      <c r="M6" s="68">
        <f t="shared" si="0"/>
        <v>937889</v>
      </c>
      <c r="N6" s="82">
        <f t="shared" si="0"/>
        <v>804400</v>
      </c>
      <c r="O6" s="82">
        <f t="shared" si="0"/>
        <v>427200</v>
      </c>
      <c r="P6" s="63">
        <f>SUM(F6:O6)</f>
        <v>16497483.75</v>
      </c>
    </row>
    <row r="7" spans="1:16" ht="18" customHeight="1">
      <c r="A7" s="131" t="s">
        <v>23</v>
      </c>
      <c r="B7" s="132"/>
      <c r="C7" s="63"/>
      <c r="D7" s="63">
        <f>D9+D19+D34+D38+D39</f>
        <v>9106907.46</v>
      </c>
      <c r="E7" s="63"/>
      <c r="F7" s="63">
        <f>F10+F16+F17+F19+F38+F34+F39</f>
        <v>4452986.75</v>
      </c>
      <c r="G7" s="63">
        <f>G10+G16+G19+G38+G34+G39</f>
        <v>3031448</v>
      </c>
      <c r="H7" s="63">
        <f aca="true" t="shared" si="1" ref="H7:O7">H10+H16+H17+H19+H38+H34+H39</f>
        <v>1225608</v>
      </c>
      <c r="I7" s="63">
        <f t="shared" si="1"/>
        <v>1140600</v>
      </c>
      <c r="J7" s="63">
        <f t="shared" si="1"/>
        <v>1030900</v>
      </c>
      <c r="K7" s="63">
        <f t="shared" si="1"/>
        <v>975900</v>
      </c>
      <c r="L7" s="63">
        <f t="shared" si="1"/>
        <v>895900</v>
      </c>
      <c r="M7" s="63">
        <f t="shared" si="1"/>
        <v>937889</v>
      </c>
      <c r="N7" s="63">
        <f t="shared" si="1"/>
        <v>804400</v>
      </c>
      <c r="O7" s="63">
        <f t="shared" si="1"/>
        <v>427200</v>
      </c>
      <c r="P7" s="63">
        <f>SUM(F7:O7)</f>
        <v>14922831.75</v>
      </c>
    </row>
    <row r="8" spans="1:16" ht="18" customHeight="1">
      <c r="A8" s="131" t="s">
        <v>30</v>
      </c>
      <c r="B8" s="132"/>
      <c r="C8" s="63"/>
      <c r="D8" s="63">
        <f>D40</f>
        <v>1020635</v>
      </c>
      <c r="E8" s="63">
        <f>E17</f>
        <v>138741.04</v>
      </c>
      <c r="F8" s="63"/>
      <c r="G8" s="63">
        <f>G17+G40</f>
        <v>612152</v>
      </c>
      <c r="H8" s="63">
        <f aca="true" t="shared" si="2" ref="H8:M8">H17+H40</f>
        <v>482500</v>
      </c>
      <c r="I8" s="63">
        <f t="shared" si="2"/>
        <v>280000</v>
      </c>
      <c r="J8" s="63">
        <f t="shared" si="2"/>
        <v>200000</v>
      </c>
      <c r="K8" s="63">
        <f t="shared" si="2"/>
        <v>0</v>
      </c>
      <c r="L8" s="63">
        <f t="shared" si="2"/>
        <v>0</v>
      </c>
      <c r="M8" s="63">
        <f t="shared" si="2"/>
        <v>0</v>
      </c>
      <c r="N8" s="63"/>
      <c r="O8" s="63"/>
      <c r="P8" s="63">
        <f>SUM(G8:O8)</f>
        <v>1574652</v>
      </c>
    </row>
    <row r="9" spans="1:16" ht="29.25" customHeight="1">
      <c r="A9" s="125" t="s">
        <v>59</v>
      </c>
      <c r="B9" s="126"/>
      <c r="C9" s="59">
        <f>C10+C16+C17</f>
        <v>806839</v>
      </c>
      <c r="D9" s="59">
        <f>SUM(D10:D17)</f>
        <v>4485062.46</v>
      </c>
      <c r="E9" s="59">
        <f>SUM(E10:E17)</f>
        <v>138741.04</v>
      </c>
      <c r="F9" s="59">
        <f aca="true" t="shared" si="3" ref="F9:P9">F10+F16+F17</f>
        <v>2509720.75</v>
      </c>
      <c r="G9" s="59">
        <f t="shared" si="3"/>
        <v>845213</v>
      </c>
      <c r="H9" s="59">
        <f t="shared" si="3"/>
        <v>257206</v>
      </c>
      <c r="I9" s="59">
        <f t="shared" si="3"/>
        <v>257206</v>
      </c>
      <c r="J9" s="59">
        <f t="shared" si="3"/>
        <v>354420</v>
      </c>
      <c r="K9" s="59">
        <f t="shared" si="3"/>
        <v>354420</v>
      </c>
      <c r="L9" s="59">
        <f t="shared" si="3"/>
        <v>354420</v>
      </c>
      <c r="M9" s="59">
        <f t="shared" si="3"/>
        <v>354420</v>
      </c>
      <c r="N9" s="59">
        <f t="shared" si="3"/>
        <v>354400</v>
      </c>
      <c r="O9" s="59">
        <f t="shared" si="3"/>
        <v>177200</v>
      </c>
      <c r="P9" s="59">
        <f t="shared" si="3"/>
        <v>5818625.75</v>
      </c>
    </row>
    <row r="10" spans="1:16" ht="21" customHeight="1">
      <c r="A10" s="133" t="s">
        <v>53</v>
      </c>
      <c r="B10" s="134"/>
      <c r="C10" s="101"/>
      <c r="D10" s="101"/>
      <c r="E10" s="102"/>
      <c r="F10" s="71">
        <f>F11+F12+F13+F14+F15</f>
        <v>113996</v>
      </c>
      <c r="G10" s="71">
        <f>G11+G12+G13+G14+G15</f>
        <v>113996</v>
      </c>
      <c r="H10" s="71">
        <f>H11+H12+H13+H14+H15</f>
        <v>79996</v>
      </c>
      <c r="I10" s="71">
        <f>I11+I12+I13+I14+I15</f>
        <v>79996</v>
      </c>
      <c r="J10" s="71"/>
      <c r="K10" s="71"/>
      <c r="L10" s="71"/>
      <c r="M10" s="71"/>
      <c r="N10" s="71"/>
      <c r="O10" s="71"/>
      <c r="P10" s="59">
        <f>SUM(P11:P15)</f>
        <v>387984</v>
      </c>
    </row>
    <row r="11" spans="1:16" ht="46.5" customHeight="1">
      <c r="A11" s="21" t="s">
        <v>13</v>
      </c>
      <c r="B11" s="22" t="s">
        <v>10</v>
      </c>
      <c r="C11" s="23"/>
      <c r="D11" s="24"/>
      <c r="E11" s="103"/>
      <c r="F11" s="25"/>
      <c r="G11" s="26"/>
      <c r="H11" s="26"/>
      <c r="I11" s="26"/>
      <c r="J11" s="26"/>
      <c r="K11" s="26"/>
      <c r="L11" s="26"/>
      <c r="M11" s="26"/>
      <c r="N11" s="26"/>
      <c r="O11" s="26"/>
      <c r="P11" s="41"/>
    </row>
    <row r="12" spans="1:16" ht="61.5" customHeight="1">
      <c r="A12" s="27" t="s">
        <v>26</v>
      </c>
      <c r="B12" s="28" t="s">
        <v>12</v>
      </c>
      <c r="C12" s="29"/>
      <c r="D12" s="30"/>
      <c r="E12" s="104"/>
      <c r="F12" s="31"/>
      <c r="G12" s="31"/>
      <c r="H12" s="31"/>
      <c r="I12" s="32"/>
      <c r="J12" s="32"/>
      <c r="K12" s="32"/>
      <c r="L12" s="32"/>
      <c r="M12" s="32"/>
      <c r="N12" s="32"/>
      <c r="O12" s="32"/>
      <c r="P12" s="41"/>
    </row>
    <row r="13" spans="1:16" ht="51" customHeight="1">
      <c r="A13" s="27" t="s">
        <v>61</v>
      </c>
      <c r="B13" s="28" t="s">
        <v>11</v>
      </c>
      <c r="C13" s="29"/>
      <c r="D13" s="34" t="s">
        <v>37</v>
      </c>
      <c r="E13" s="34"/>
      <c r="F13" s="40">
        <v>34000</v>
      </c>
      <c r="G13" s="40">
        <v>34000</v>
      </c>
      <c r="H13" s="35"/>
      <c r="I13" s="35"/>
      <c r="J13" s="35"/>
      <c r="K13" s="35"/>
      <c r="L13" s="35"/>
      <c r="M13" s="35"/>
      <c r="N13" s="35"/>
      <c r="O13" s="35"/>
      <c r="P13" s="41">
        <f>SUM(F13:O13)</f>
        <v>68000</v>
      </c>
    </row>
    <row r="14" spans="1:16" ht="45.75" customHeight="1">
      <c r="A14" s="36" t="s">
        <v>14</v>
      </c>
      <c r="B14" s="36" t="s">
        <v>3</v>
      </c>
      <c r="C14" s="37"/>
      <c r="D14" s="38"/>
      <c r="E14" s="38"/>
      <c r="F14" s="43">
        <v>61748</v>
      </c>
      <c r="G14" s="43">
        <v>61748</v>
      </c>
      <c r="H14" s="44">
        <v>61748</v>
      </c>
      <c r="I14" s="44">
        <v>61748</v>
      </c>
      <c r="J14" s="35"/>
      <c r="K14" s="35"/>
      <c r="L14" s="35"/>
      <c r="M14" s="35"/>
      <c r="N14" s="35"/>
      <c r="O14" s="35"/>
      <c r="P14" s="41">
        <f>SUM(F14:O14)</f>
        <v>246992</v>
      </c>
    </row>
    <row r="15" spans="1:16" ht="69.75" customHeight="1">
      <c r="A15" s="36" t="s">
        <v>7</v>
      </c>
      <c r="B15" s="28" t="s">
        <v>4</v>
      </c>
      <c r="C15" s="29"/>
      <c r="D15" s="39"/>
      <c r="E15" s="39"/>
      <c r="F15" s="43">
        <v>18248</v>
      </c>
      <c r="G15" s="43">
        <v>18248</v>
      </c>
      <c r="H15" s="43">
        <v>18248</v>
      </c>
      <c r="I15" s="43">
        <v>18248</v>
      </c>
      <c r="J15" s="40"/>
      <c r="K15" s="40"/>
      <c r="L15" s="40"/>
      <c r="M15" s="40"/>
      <c r="N15" s="35"/>
      <c r="O15" s="35"/>
      <c r="P15" s="41">
        <f>SUM(F15:O15)</f>
        <v>72992</v>
      </c>
    </row>
    <row r="16" spans="1:16" ht="54" customHeight="1">
      <c r="A16" s="133" t="s">
        <v>51</v>
      </c>
      <c r="B16" s="134"/>
      <c r="C16" s="110">
        <v>721300</v>
      </c>
      <c r="D16" s="79">
        <v>1936800</v>
      </c>
      <c r="E16" s="79"/>
      <c r="F16" s="67">
        <v>177200</v>
      </c>
      <c r="G16" s="67">
        <v>177200</v>
      </c>
      <c r="H16" s="67">
        <v>177210</v>
      </c>
      <c r="I16" s="67">
        <v>177210</v>
      </c>
      <c r="J16" s="67">
        <v>354420</v>
      </c>
      <c r="K16" s="67">
        <v>354420</v>
      </c>
      <c r="L16" s="67">
        <v>354420</v>
      </c>
      <c r="M16" s="67">
        <v>354420</v>
      </c>
      <c r="N16" s="85">
        <v>354400</v>
      </c>
      <c r="O16" s="85">
        <v>177200</v>
      </c>
      <c r="P16" s="59">
        <f>SUM(F16:O16)</f>
        <v>2658100</v>
      </c>
    </row>
    <row r="17" spans="1:16" ht="31.5" customHeight="1">
      <c r="A17" s="133" t="s">
        <v>52</v>
      </c>
      <c r="B17" s="134"/>
      <c r="C17" s="110">
        <v>85539</v>
      </c>
      <c r="D17" s="79">
        <v>2548262.46</v>
      </c>
      <c r="E17" s="79">
        <v>138741.04</v>
      </c>
      <c r="F17" s="67">
        <v>2218524.75</v>
      </c>
      <c r="G17" s="67">
        <v>554017</v>
      </c>
      <c r="H17" s="67"/>
      <c r="I17" s="67"/>
      <c r="J17" s="67"/>
      <c r="K17" s="67"/>
      <c r="L17" s="67"/>
      <c r="M17" s="67"/>
      <c r="N17" s="85"/>
      <c r="O17" s="85"/>
      <c r="P17" s="59">
        <f>SUM(F17:O17)</f>
        <v>2772541.75</v>
      </c>
    </row>
    <row r="18" spans="1:16" ht="20.25" customHeight="1">
      <c r="A18" s="127" t="s">
        <v>22</v>
      </c>
      <c r="B18" s="128"/>
      <c r="C18" s="65">
        <f>C19+C33</f>
        <v>3103878</v>
      </c>
      <c r="D18" s="65">
        <f aca="true" t="shared" si="4" ref="D18:P18">D19+D33</f>
        <v>5642480</v>
      </c>
      <c r="E18" s="65"/>
      <c r="F18" s="65">
        <f t="shared" si="4"/>
        <v>1943266</v>
      </c>
      <c r="G18" s="65">
        <f t="shared" si="4"/>
        <v>2798387</v>
      </c>
      <c r="H18" s="65">
        <f t="shared" si="4"/>
        <v>1450902</v>
      </c>
      <c r="I18" s="65">
        <f t="shared" si="4"/>
        <v>1163394</v>
      </c>
      <c r="J18" s="65">
        <f t="shared" si="4"/>
        <v>876480</v>
      </c>
      <c r="K18" s="65">
        <f t="shared" si="4"/>
        <v>621480</v>
      </c>
      <c r="L18" s="65">
        <f t="shared" si="4"/>
        <v>541480</v>
      </c>
      <c r="M18" s="65">
        <f t="shared" si="4"/>
        <v>583469</v>
      </c>
      <c r="N18" s="65">
        <f t="shared" si="4"/>
        <v>450000</v>
      </c>
      <c r="O18" s="65">
        <f t="shared" si="4"/>
        <v>250000</v>
      </c>
      <c r="P18" s="65">
        <f t="shared" si="4"/>
        <v>10678858</v>
      </c>
    </row>
    <row r="19" spans="1:16" ht="20.25" customHeight="1">
      <c r="A19" s="127" t="s">
        <v>54</v>
      </c>
      <c r="B19" s="128"/>
      <c r="C19" s="74"/>
      <c r="D19" s="74"/>
      <c r="E19" s="74"/>
      <c r="F19" s="65">
        <f aca="true" t="shared" si="5" ref="F19:P19">F20+F21+F22+F23+F24+F30+F31+F32</f>
        <v>722500</v>
      </c>
      <c r="G19" s="65">
        <f t="shared" si="5"/>
        <v>390000</v>
      </c>
      <c r="H19" s="65">
        <f t="shared" si="5"/>
        <v>220000</v>
      </c>
      <c r="I19" s="65">
        <f t="shared" si="5"/>
        <v>120000</v>
      </c>
      <c r="J19" s="65">
        <f t="shared" si="5"/>
        <v>120000</v>
      </c>
      <c r="K19" s="65">
        <f t="shared" si="5"/>
        <v>120000</v>
      </c>
      <c r="L19" s="65">
        <f t="shared" si="5"/>
        <v>120000</v>
      </c>
      <c r="M19" s="65">
        <f t="shared" si="5"/>
        <v>120000</v>
      </c>
      <c r="N19" s="65">
        <f t="shared" si="5"/>
        <v>0</v>
      </c>
      <c r="O19" s="65"/>
      <c r="P19" s="65">
        <f t="shared" si="5"/>
        <v>1932500</v>
      </c>
    </row>
    <row r="20" spans="1:16" ht="45.75" customHeight="1">
      <c r="A20" s="6" t="s">
        <v>20</v>
      </c>
      <c r="B20" s="7" t="s">
        <v>5</v>
      </c>
      <c r="C20" s="72"/>
      <c r="D20" s="73"/>
      <c r="E20" s="105"/>
      <c r="F20" s="45">
        <v>376000</v>
      </c>
      <c r="G20" s="46"/>
      <c r="H20" s="46"/>
      <c r="I20" s="47"/>
      <c r="J20" s="47"/>
      <c r="K20" s="47"/>
      <c r="L20" s="47"/>
      <c r="M20" s="47"/>
      <c r="N20" s="47"/>
      <c r="O20" s="47"/>
      <c r="P20" s="3">
        <f>SUM(F20:N20)</f>
        <v>376000</v>
      </c>
    </row>
    <row r="21" spans="1:16" ht="60" customHeight="1">
      <c r="A21" s="8" t="s">
        <v>21</v>
      </c>
      <c r="B21" s="9" t="s">
        <v>0</v>
      </c>
      <c r="C21" s="10"/>
      <c r="D21" s="11"/>
      <c r="E21" s="106"/>
      <c r="F21" s="48"/>
      <c r="G21" s="49"/>
      <c r="H21" s="49"/>
      <c r="I21" s="49"/>
      <c r="J21" s="49"/>
      <c r="K21" s="49"/>
      <c r="L21" s="49"/>
      <c r="M21" s="49"/>
      <c r="N21" s="49"/>
      <c r="O21" s="49"/>
      <c r="P21" s="3"/>
    </row>
    <row r="22" spans="1:16" ht="54" customHeight="1">
      <c r="A22" s="8" t="s">
        <v>42</v>
      </c>
      <c r="B22" s="9" t="s">
        <v>1</v>
      </c>
      <c r="C22" s="10"/>
      <c r="D22" s="11"/>
      <c r="E22" s="106"/>
      <c r="F22" s="48">
        <v>8500</v>
      </c>
      <c r="G22" s="48"/>
      <c r="H22" s="48"/>
      <c r="I22" s="48"/>
      <c r="J22" s="48"/>
      <c r="K22" s="48"/>
      <c r="L22" s="48"/>
      <c r="M22" s="48"/>
      <c r="N22" s="48"/>
      <c r="O22" s="48"/>
      <c r="P22" s="3">
        <f>SUM(F22:N22)</f>
        <v>8500</v>
      </c>
    </row>
    <row r="23" spans="1:16" ht="49.5" customHeight="1">
      <c r="A23" s="8" t="s">
        <v>43</v>
      </c>
      <c r="B23" s="9" t="s">
        <v>25</v>
      </c>
      <c r="C23" s="10"/>
      <c r="D23" s="13"/>
      <c r="E23" s="107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3"/>
    </row>
    <row r="24" spans="1:16" ht="65.25" customHeight="1">
      <c r="A24" s="8" t="s">
        <v>44</v>
      </c>
      <c r="B24" s="9" t="s">
        <v>19</v>
      </c>
      <c r="C24" s="10"/>
      <c r="D24" s="13"/>
      <c r="E24" s="107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3"/>
    </row>
    <row r="25" spans="1:17" ht="15.75" hidden="1">
      <c r="A25" s="14"/>
      <c r="B25" s="14"/>
      <c r="C25" s="15"/>
      <c r="D25" s="16"/>
      <c r="E25" s="16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3">
        <f aca="true" t="shared" si="6" ref="P25:P32">SUM(F25:N25)</f>
        <v>0</v>
      </c>
      <c r="Q25" s="2"/>
    </row>
    <row r="26" spans="1:17" ht="15.75" hidden="1">
      <c r="A26" s="14"/>
      <c r="B26" s="14"/>
      <c r="C26" s="15"/>
      <c r="D26" s="16"/>
      <c r="E26" s="16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3">
        <f t="shared" si="6"/>
        <v>0</v>
      </c>
      <c r="Q26" s="2"/>
    </row>
    <row r="27" spans="1:17" ht="15.75" hidden="1">
      <c r="A27" s="14"/>
      <c r="B27" s="14"/>
      <c r="C27" s="15"/>
      <c r="D27" s="16"/>
      <c r="E27" s="16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3">
        <f t="shared" si="6"/>
        <v>0</v>
      </c>
      <c r="Q27" s="2"/>
    </row>
    <row r="28" spans="1:17" ht="15.75" hidden="1">
      <c r="A28" s="14"/>
      <c r="B28" s="14"/>
      <c r="C28" s="15"/>
      <c r="D28" s="16"/>
      <c r="E28" s="16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3">
        <f t="shared" si="6"/>
        <v>0</v>
      </c>
      <c r="Q28" s="2"/>
    </row>
    <row r="29" spans="1:17" ht="15.75" hidden="1">
      <c r="A29" s="14"/>
      <c r="B29" s="14"/>
      <c r="C29" s="15"/>
      <c r="D29" s="16"/>
      <c r="E29" s="16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3">
        <f t="shared" si="6"/>
        <v>0</v>
      </c>
      <c r="Q29" s="2"/>
    </row>
    <row r="30" spans="1:16" ht="69.75" customHeight="1">
      <c r="A30" s="8" t="s">
        <v>45</v>
      </c>
      <c r="B30" s="9" t="s">
        <v>2</v>
      </c>
      <c r="C30" s="10"/>
      <c r="D30" s="13"/>
      <c r="E30" s="107"/>
      <c r="F30" s="4">
        <v>150000</v>
      </c>
      <c r="G30" s="4">
        <v>150000</v>
      </c>
      <c r="H30" s="4">
        <v>100000</v>
      </c>
      <c r="I30" s="48"/>
      <c r="J30" s="48"/>
      <c r="K30" s="48"/>
      <c r="L30" s="48"/>
      <c r="M30" s="48"/>
      <c r="N30" s="48"/>
      <c r="O30" s="48"/>
      <c r="P30" s="3">
        <f t="shared" si="6"/>
        <v>400000</v>
      </c>
    </row>
    <row r="31" spans="1:16" ht="103.5" customHeight="1">
      <c r="A31" s="8" t="s">
        <v>47</v>
      </c>
      <c r="B31" s="5" t="s">
        <v>15</v>
      </c>
      <c r="C31" s="18"/>
      <c r="D31" s="19"/>
      <c r="E31" s="108"/>
      <c r="F31" s="4">
        <v>68000</v>
      </c>
      <c r="G31" s="4">
        <v>120000</v>
      </c>
      <c r="H31" s="4">
        <v>120000</v>
      </c>
      <c r="I31" s="4">
        <v>120000</v>
      </c>
      <c r="J31" s="4">
        <v>120000</v>
      </c>
      <c r="K31" s="4">
        <v>120000</v>
      </c>
      <c r="L31" s="4">
        <v>120000</v>
      </c>
      <c r="M31" s="4">
        <v>120000</v>
      </c>
      <c r="N31" s="4"/>
      <c r="O31" s="4"/>
      <c r="P31" s="3">
        <f t="shared" si="6"/>
        <v>908000</v>
      </c>
    </row>
    <row r="32" spans="1:16" ht="81" customHeight="1">
      <c r="A32" s="12" t="s">
        <v>46</v>
      </c>
      <c r="B32" s="60" t="s">
        <v>28</v>
      </c>
      <c r="C32" s="42"/>
      <c r="D32" s="19"/>
      <c r="E32" s="108"/>
      <c r="F32" s="4">
        <v>120000</v>
      </c>
      <c r="G32" s="4">
        <v>120000</v>
      </c>
      <c r="H32" s="4"/>
      <c r="I32" s="4"/>
      <c r="J32" s="4"/>
      <c r="K32" s="4"/>
      <c r="L32" s="4"/>
      <c r="M32" s="4"/>
      <c r="N32" s="4"/>
      <c r="O32" s="4"/>
      <c r="P32" s="3">
        <f t="shared" si="6"/>
        <v>240000</v>
      </c>
    </row>
    <row r="33" spans="1:16" ht="24.75" customHeight="1">
      <c r="A33" s="117" t="s">
        <v>66</v>
      </c>
      <c r="B33" s="118"/>
      <c r="C33" s="80">
        <f>C34+C38+C39</f>
        <v>3103878</v>
      </c>
      <c r="D33" s="80">
        <f>D34+D38+D39+D40</f>
        <v>5642480</v>
      </c>
      <c r="E33" s="80"/>
      <c r="F33" s="80">
        <f aca="true" t="shared" si="7" ref="F33:P33">F34+F38+F39+F40</f>
        <v>1220766</v>
      </c>
      <c r="G33" s="80">
        <f t="shared" si="7"/>
        <v>2408387</v>
      </c>
      <c r="H33" s="80">
        <f t="shared" si="7"/>
        <v>1230902</v>
      </c>
      <c r="I33" s="80">
        <f t="shared" si="7"/>
        <v>1043394</v>
      </c>
      <c r="J33" s="80">
        <f t="shared" si="7"/>
        <v>756480</v>
      </c>
      <c r="K33" s="80">
        <f t="shared" si="7"/>
        <v>501480</v>
      </c>
      <c r="L33" s="80">
        <f t="shared" si="7"/>
        <v>421480</v>
      </c>
      <c r="M33" s="80">
        <f t="shared" si="7"/>
        <v>463469</v>
      </c>
      <c r="N33" s="80">
        <f t="shared" si="7"/>
        <v>450000</v>
      </c>
      <c r="O33" s="80">
        <f t="shared" si="7"/>
        <v>250000</v>
      </c>
      <c r="P33" s="80">
        <f t="shared" si="7"/>
        <v>8746358</v>
      </c>
    </row>
    <row r="34" spans="1:16" ht="46.5" customHeight="1">
      <c r="A34" s="119" t="s">
        <v>55</v>
      </c>
      <c r="B34" s="120"/>
      <c r="C34" s="61">
        <f>C35+C36+C37</f>
        <v>1932282</v>
      </c>
      <c r="D34" s="61">
        <f aca="true" t="shared" si="8" ref="D34:P34">D35+D36+D37</f>
        <v>2387383</v>
      </c>
      <c r="E34" s="61"/>
      <c r="F34" s="61">
        <f t="shared" si="8"/>
        <v>1220766</v>
      </c>
      <c r="G34" s="61">
        <f t="shared" si="8"/>
        <v>1800252</v>
      </c>
      <c r="H34" s="61">
        <f t="shared" si="8"/>
        <v>180224</v>
      </c>
      <c r="I34" s="61">
        <f t="shared" si="8"/>
        <v>53000</v>
      </c>
      <c r="J34" s="61">
        <f t="shared" si="8"/>
        <v>176133</v>
      </c>
      <c r="K34" s="61">
        <f t="shared" si="8"/>
        <v>236480</v>
      </c>
      <c r="L34" s="61">
        <f t="shared" si="8"/>
        <v>236480</v>
      </c>
      <c r="M34" s="61">
        <f t="shared" si="8"/>
        <v>316330</v>
      </c>
      <c r="N34" s="61">
        <f t="shared" si="8"/>
        <v>100000</v>
      </c>
      <c r="O34" s="61">
        <f t="shared" si="8"/>
        <v>0</v>
      </c>
      <c r="P34" s="61">
        <f t="shared" si="8"/>
        <v>4319665</v>
      </c>
    </row>
    <row r="35" spans="1:16" ht="34.5" customHeight="1">
      <c r="A35" s="119" t="s">
        <v>56</v>
      </c>
      <c r="B35" s="120"/>
      <c r="C35" s="61">
        <v>842057</v>
      </c>
      <c r="D35" s="61">
        <v>1563665</v>
      </c>
      <c r="E35" s="61"/>
      <c r="F35" s="89">
        <v>893649</v>
      </c>
      <c r="G35" s="89">
        <v>1512073</v>
      </c>
      <c r="H35" s="89"/>
      <c r="I35" s="89"/>
      <c r="J35" s="89"/>
      <c r="K35" s="89"/>
      <c r="L35" s="89"/>
      <c r="M35" s="89"/>
      <c r="N35" s="100"/>
      <c r="O35" s="90"/>
      <c r="P35" s="3">
        <f>SUM(F35:N35)</f>
        <v>2405722</v>
      </c>
    </row>
    <row r="36" spans="1:16" ht="38.25" customHeight="1">
      <c r="A36" s="119" t="s">
        <v>57</v>
      </c>
      <c r="B36" s="120"/>
      <c r="C36" s="61">
        <v>608700</v>
      </c>
      <c r="D36" s="61">
        <v>509723</v>
      </c>
      <c r="E36" s="61"/>
      <c r="F36" s="89"/>
      <c r="G36" s="89"/>
      <c r="H36" s="89"/>
      <c r="I36" s="89">
        <v>53000</v>
      </c>
      <c r="J36" s="89">
        <v>176133</v>
      </c>
      <c r="K36" s="89">
        <v>236480</v>
      </c>
      <c r="L36" s="89">
        <v>236480</v>
      </c>
      <c r="M36" s="89">
        <v>316330</v>
      </c>
      <c r="N36" s="100">
        <v>100000</v>
      </c>
      <c r="O36" s="90"/>
      <c r="P36" s="3">
        <f>SUM(F36:N36)</f>
        <v>1118423</v>
      </c>
    </row>
    <row r="37" spans="1:16" ht="149.25" customHeight="1">
      <c r="A37" s="119" t="s">
        <v>58</v>
      </c>
      <c r="B37" s="120"/>
      <c r="C37" s="61">
        <v>481525</v>
      </c>
      <c r="D37" s="61">
        <v>313995</v>
      </c>
      <c r="E37" s="61"/>
      <c r="F37" s="89">
        <v>327117</v>
      </c>
      <c r="G37" s="89">
        <v>288179</v>
      </c>
      <c r="H37" s="89">
        <v>180224</v>
      </c>
      <c r="I37" s="89"/>
      <c r="J37" s="89"/>
      <c r="K37" s="89"/>
      <c r="L37" s="89"/>
      <c r="M37" s="89"/>
      <c r="N37" s="100"/>
      <c r="O37" s="90"/>
      <c r="P37" s="3">
        <f>SUM(F37:N37)</f>
        <v>795520</v>
      </c>
    </row>
    <row r="38" spans="1:16" ht="58.5" customHeight="1">
      <c r="A38" s="119" t="s">
        <v>63</v>
      </c>
      <c r="B38" s="120"/>
      <c r="C38" s="62">
        <v>1171596</v>
      </c>
      <c r="D38" s="20"/>
      <c r="E38" s="109"/>
      <c r="F38" s="97"/>
      <c r="G38" s="97"/>
      <c r="H38" s="97">
        <v>218178</v>
      </c>
      <c r="I38" s="97">
        <v>333480</v>
      </c>
      <c r="J38" s="97">
        <v>210347</v>
      </c>
      <c r="K38" s="98">
        <v>100000</v>
      </c>
      <c r="L38" s="98">
        <v>100000</v>
      </c>
      <c r="M38" s="98">
        <v>109591</v>
      </c>
      <c r="N38" s="50">
        <v>100000</v>
      </c>
      <c r="O38" s="50"/>
      <c r="P38" s="3">
        <f>SUM(F38:N38)</f>
        <v>1171596</v>
      </c>
    </row>
    <row r="39" spans="1:16" ht="63" customHeight="1">
      <c r="A39" s="138" t="s">
        <v>64</v>
      </c>
      <c r="B39" s="141"/>
      <c r="C39" s="111"/>
      <c r="D39" s="112">
        <v>2234462</v>
      </c>
      <c r="E39" s="113"/>
      <c r="F39" s="112"/>
      <c r="G39" s="112">
        <v>550000</v>
      </c>
      <c r="H39" s="112">
        <v>350000</v>
      </c>
      <c r="I39" s="112">
        <v>376914</v>
      </c>
      <c r="J39" s="112">
        <v>170000</v>
      </c>
      <c r="K39" s="112">
        <v>165000</v>
      </c>
      <c r="L39" s="112">
        <v>85000</v>
      </c>
      <c r="M39" s="112">
        <v>37548</v>
      </c>
      <c r="N39" s="112">
        <v>250000</v>
      </c>
      <c r="O39" s="112">
        <v>250000</v>
      </c>
      <c r="P39" s="114">
        <f>SUM(F39:O39)</f>
        <v>2234462</v>
      </c>
    </row>
    <row r="40" spans="1:16" ht="48" customHeight="1">
      <c r="A40" s="138" t="s">
        <v>65</v>
      </c>
      <c r="B40" s="139"/>
      <c r="C40" s="111"/>
      <c r="D40" s="112">
        <v>1020635</v>
      </c>
      <c r="E40" s="113"/>
      <c r="F40" s="112"/>
      <c r="G40" s="112">
        <v>58135</v>
      </c>
      <c r="H40" s="112">
        <v>482500</v>
      </c>
      <c r="I40" s="112">
        <v>280000</v>
      </c>
      <c r="J40" s="112">
        <v>200000</v>
      </c>
      <c r="K40" s="112"/>
      <c r="L40" s="112"/>
      <c r="M40" s="112"/>
      <c r="N40" s="112"/>
      <c r="O40" s="112"/>
      <c r="P40" s="114">
        <f>SUM(F40:O40)</f>
        <v>1020635</v>
      </c>
    </row>
    <row r="41" spans="2:3" ht="14.25">
      <c r="B41" s="1"/>
      <c r="C41" s="1"/>
    </row>
  </sheetData>
  <sheetProtection/>
  <mergeCells count="24">
    <mergeCell ref="A40:B40"/>
    <mergeCell ref="A18:B18"/>
    <mergeCell ref="A3:P3"/>
    <mergeCell ref="A4:A5"/>
    <mergeCell ref="B4:B5"/>
    <mergeCell ref="C4:D4"/>
    <mergeCell ref="F4:P4"/>
    <mergeCell ref="A6:B6"/>
    <mergeCell ref="A39:B39"/>
    <mergeCell ref="A35:B35"/>
    <mergeCell ref="A36:B36"/>
    <mergeCell ref="A37:B37"/>
    <mergeCell ref="A16:B16"/>
    <mergeCell ref="A17:B17"/>
    <mergeCell ref="A38:B38"/>
    <mergeCell ref="A19:B19"/>
    <mergeCell ref="A33:B33"/>
    <mergeCell ref="A34:B34"/>
    <mergeCell ref="A7:B7"/>
    <mergeCell ref="A8:B8"/>
    <mergeCell ref="A9:B9"/>
    <mergeCell ref="A10:B10"/>
    <mergeCell ref="E1:P1"/>
    <mergeCell ref="A2:P2"/>
  </mergeCells>
  <printOptions/>
  <pageMargins left="0.2362204724409449" right="0.5118110236220472" top="0.3937007874015748" bottom="0.2362204724409449" header="0.31496062992125984" footer="0.2362204724409449"/>
  <pageSetup fitToWidth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</dc:creator>
  <cp:keywords/>
  <dc:description/>
  <cp:lastModifiedBy>xxx</cp:lastModifiedBy>
  <cp:lastPrinted>2011-10-03T08:18:45Z</cp:lastPrinted>
  <dcterms:created xsi:type="dcterms:W3CDTF">2009-01-04T22:30:21Z</dcterms:created>
  <dcterms:modified xsi:type="dcterms:W3CDTF">2011-10-03T08:19:29Z</dcterms:modified>
  <cp:category/>
  <cp:version/>
  <cp:contentType/>
  <cp:contentStatus/>
</cp:coreProperties>
</file>