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5565" activeTab="1"/>
  </bookViews>
  <sheets>
    <sheet name="dochody" sheetId="1" r:id="rId1"/>
    <sheet name="wydatki" sheetId="2" r:id="rId2"/>
    <sheet name="wykresy 2" sheetId="3" r:id="rId3"/>
    <sheet name="Arkusz1" sheetId="4" r:id="rId4"/>
  </sheets>
  <externalReferences>
    <externalReference r:id="rId7"/>
  </externalReferences>
  <definedNames>
    <definedName name="_xlnm.Print_Area" localSheetId="1">'wydatki'!$A$1:$H$467</definedName>
    <definedName name="_xlnm.Print_Titles" localSheetId="0">'dochody'!$2:$4</definedName>
    <definedName name="_xlnm.Print_Titles" localSheetId="1">'wydatki'!$2:$4</definedName>
  </definedNames>
  <calcPr fullCalcOnLoad="1"/>
</workbook>
</file>

<file path=xl/sharedStrings.xml><?xml version="1.0" encoding="utf-8"?>
<sst xmlns="http://schemas.openxmlformats.org/spreadsheetml/2006/main" count="1217" uniqueCount="469">
  <si>
    <t>Dział</t>
  </si>
  <si>
    <t>Rozdział</t>
  </si>
  <si>
    <t>§</t>
  </si>
  <si>
    <t>Plan</t>
  </si>
  <si>
    <t>po zmianach</t>
  </si>
  <si>
    <t>Wykonanie</t>
  </si>
  <si>
    <t>w I półroczu 2010 r.</t>
  </si>
  <si>
    <t>Wyszczególnienie</t>
  </si>
  <si>
    <t>podatek od nieruchomości od osób prawnych</t>
  </si>
  <si>
    <t>0310</t>
  </si>
  <si>
    <t>podatek od nieruchomości od osób fizycznych</t>
  </si>
  <si>
    <t>% wykonania planu (kol. 7/6)</t>
  </si>
  <si>
    <t>Razem podatek od nieruchomości</t>
  </si>
  <si>
    <t>0320</t>
  </si>
  <si>
    <t>podatek rolny od osób prawnych</t>
  </si>
  <si>
    <t>podatek rolny od osób fizycznych</t>
  </si>
  <si>
    <t>Razem podatek rolny</t>
  </si>
  <si>
    <t>Razem podatek leśny</t>
  </si>
  <si>
    <t>podatek leśny od osób prawnych</t>
  </si>
  <si>
    <t>podatek leśny od osób fizycznych</t>
  </si>
  <si>
    <t>0330</t>
  </si>
  <si>
    <t>0340</t>
  </si>
  <si>
    <t>Razem podatek od środków transportowych</t>
  </si>
  <si>
    <t>I. DOCHODY Z PODATKÓW I OPŁAT</t>
  </si>
  <si>
    <t>0350</t>
  </si>
  <si>
    <t>0500</t>
  </si>
  <si>
    <t>Razem podatek od czynności cywilnoprawnych</t>
  </si>
  <si>
    <t>wpływy z karty podatkowej</t>
  </si>
  <si>
    <t>podatek od czynności cywilnoprawnych uiszczony przez osoby prawne</t>
  </si>
  <si>
    <t>podatek od czynności cywilnoprawnych uiszczony przez osoby fizyczne</t>
  </si>
  <si>
    <t>0360</t>
  </si>
  <si>
    <t>0370</t>
  </si>
  <si>
    <t>0430</t>
  </si>
  <si>
    <t>0410</t>
  </si>
  <si>
    <t>0460</t>
  </si>
  <si>
    <t>2680</t>
  </si>
  <si>
    <t>podatek od spadków i darowizn</t>
  </si>
  <si>
    <t>opłata od posiadania psów</t>
  </si>
  <si>
    <t>wpływy z opłaty targowej</t>
  </si>
  <si>
    <t>wpływy z opłaty skarbowej</t>
  </si>
  <si>
    <t>wpływy z opłaty eksploatacyjnej</t>
  </si>
  <si>
    <t>rekompensaty utraconych dochodów w podatkach i opłatach lokalnych</t>
  </si>
  <si>
    <t>0010</t>
  </si>
  <si>
    <t>0020</t>
  </si>
  <si>
    <t>udział w podatkach dochodowych osób fizycznych</t>
  </si>
  <si>
    <t>udział w podatkach dochodowych osób prawnych</t>
  </si>
  <si>
    <t>0830</t>
  </si>
  <si>
    <t>0470</t>
  </si>
  <si>
    <t>0770</t>
  </si>
  <si>
    <t>0750</t>
  </si>
  <si>
    <t>wpływy z c.o.</t>
  </si>
  <si>
    <t>opłaty za wodę</t>
  </si>
  <si>
    <t>wpływy z tytułu odpłatnego nabycia prawa własności oraz prawa użytkowania wieczystego nieruchomości</t>
  </si>
  <si>
    <t>dochody z dzierżaw (czynsz)</t>
  </si>
  <si>
    <t>wywóz nieczystości</t>
  </si>
  <si>
    <t>usługi pogrzebowe</t>
  </si>
  <si>
    <t>dochody z dzierżaw</t>
  </si>
  <si>
    <t>III. DOCHODY Z MAJĄTKU GMINY</t>
  </si>
  <si>
    <t>wpływy z usług</t>
  </si>
  <si>
    <t>0970</t>
  </si>
  <si>
    <t>2360</t>
  </si>
  <si>
    <t>wpływy z różnych dochodów</t>
  </si>
  <si>
    <t>prowizja od wpłat na dowody</t>
  </si>
  <si>
    <t>prowizja od wpłat na zal. aliment.</t>
  </si>
  <si>
    <t>0690</t>
  </si>
  <si>
    <t>0480</t>
  </si>
  <si>
    <t>wpływy z różnych opłat</t>
  </si>
  <si>
    <t>różne opłaty - zezwolenia na sprzedaż alkoholu</t>
  </si>
  <si>
    <t>020</t>
  </si>
  <si>
    <t>02095</t>
  </si>
  <si>
    <t>0920</t>
  </si>
  <si>
    <t>0910</t>
  </si>
  <si>
    <t>odsetki od opłat za c.o.</t>
  </si>
  <si>
    <t>odsetki od opłat za wodę</t>
  </si>
  <si>
    <t>odsetki ze zbycia mienia</t>
  </si>
  <si>
    <t>odsetki od czynszu</t>
  </si>
  <si>
    <t>odsetki od różnych dochodów</t>
  </si>
  <si>
    <t>odsetki od podatków i opłat osób prawnych</t>
  </si>
  <si>
    <t>odsetki od podatków i opłat osób fizycznych</t>
  </si>
  <si>
    <t>2920</t>
  </si>
  <si>
    <t>część oświatowa subwencji ogólnej</t>
  </si>
  <si>
    <t>część wyrównawcza subwencji ogólnej</t>
  </si>
  <si>
    <t>część równoważąca subwencji ogólnej</t>
  </si>
  <si>
    <t>2030</t>
  </si>
  <si>
    <t>składki na ubezpieczenie zdrowotne opłacane za osoby pobierające niektóre świadczenia z pomocy społecznej</t>
  </si>
  <si>
    <t>zasiłki, pomoc w naturze oraz składki  na ubezpieczenia emerytalne i rentowe</t>
  </si>
  <si>
    <t>ośrodki pomocy społecznej</t>
  </si>
  <si>
    <t>"posiłek dla potrzebujących"</t>
  </si>
  <si>
    <t>pomoc materialna dla uczniów</t>
  </si>
  <si>
    <t>010</t>
  </si>
  <si>
    <t>01095</t>
  </si>
  <si>
    <t>2010</t>
  </si>
  <si>
    <t>pozostała działalność - zwrot akcyzy rolnikom</t>
  </si>
  <si>
    <t>750</t>
  </si>
  <si>
    <t>75011</t>
  </si>
  <si>
    <t>urząd wojewódzki - koszty obsługi</t>
  </si>
  <si>
    <t>751</t>
  </si>
  <si>
    <t>75101</t>
  </si>
  <si>
    <t>KBW - prowadzenie i aktualizacja rejestru wyborców</t>
  </si>
  <si>
    <t>75107</t>
  </si>
  <si>
    <t>754</t>
  </si>
  <si>
    <t>75414</t>
  </si>
  <si>
    <t>zarządzanie kryzysowe</t>
  </si>
  <si>
    <t>852</t>
  </si>
  <si>
    <t>85212</t>
  </si>
  <si>
    <t>świadczenia rodzinne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</si>
  <si>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</si>
  <si>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</si>
  <si>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wybory Prezydenta RP</t>
  </si>
  <si>
    <t>600</t>
  </si>
  <si>
    <t>60014</t>
  </si>
  <si>
    <t>2320</t>
  </si>
  <si>
    <t>dotacje ze Starostwa Powiatowego na utrzymanie dróg powiatowych w okresie zimowym</t>
  </si>
  <si>
    <t>pozostałe odsetki</t>
  </si>
  <si>
    <t>0960</t>
  </si>
  <si>
    <t>dynamika w % (kol. (7/8)</t>
  </si>
  <si>
    <t>otrzymane spadki, zapisy i darowizny w postaci pieniężnej</t>
  </si>
  <si>
    <t>01010</t>
  </si>
  <si>
    <t>środki na dofinansowanie własnych inwestycji gmin pozyskane z innych źródeł</t>
  </si>
  <si>
    <t>400</t>
  </si>
  <si>
    <t>środki na dofinansowanie własnej inwestycji gminy (przebudowa wieży w Radomierzu) pozyskane z innych źródeł</t>
  </si>
  <si>
    <t>OGÓŁEM DOCHODY BUDŻETOWE</t>
  </si>
  <si>
    <t>I. WYDATKI BIEŻĄCE</t>
  </si>
  <si>
    <t>WYTWARZANIE I ZAOPATRYWANIE W ENERGIĘ ELEKTRYCZNĄ, GAZ I WODĘ</t>
  </si>
  <si>
    <t>40001</t>
  </si>
  <si>
    <t>ADMINISTRACJA PUBLICZNA</t>
  </si>
  <si>
    <t>urzędy wojewódzkie</t>
  </si>
  <si>
    <t>dostarczenie ciepła</t>
  </si>
  <si>
    <t>75022</t>
  </si>
  <si>
    <t>urzędy gminy</t>
  </si>
  <si>
    <t>URZĘDY NACZELNYCH ORGANÓW WŁADZY PAŃSTWOWEJ, KONTROLI I OCHRONY PRAWA</t>
  </si>
  <si>
    <t>urzędy naczelnych organów władzy państwowej</t>
  </si>
  <si>
    <t>75412</t>
  </si>
  <si>
    <t>BEZPIECZEŃSTWO PUBLICZNE I OCHRONA</t>
  </si>
  <si>
    <t>75421</t>
  </si>
  <si>
    <t>ochotnicze straże pożarne</t>
  </si>
  <si>
    <t>4010</t>
  </si>
  <si>
    <t>4110</t>
  </si>
  <si>
    <t>4120</t>
  </si>
  <si>
    <t>wynagrodzenia osobowe pracowników</t>
  </si>
  <si>
    <t>składki na ubezpieczenia społeczne</t>
  </si>
  <si>
    <t>składki na Fundusz Pracy</t>
  </si>
  <si>
    <t>wynagrodzenia bezosobowe</t>
  </si>
  <si>
    <t>4170</t>
  </si>
  <si>
    <t>3020</t>
  </si>
  <si>
    <t>4040</t>
  </si>
  <si>
    <t>nagrody i wydatki osobowe niezaliczone do wynagrodzeń</t>
  </si>
  <si>
    <t>dodatkowe wynagrodzenia roczne</t>
  </si>
  <si>
    <t>756</t>
  </si>
  <si>
    <t>wynagrodzenia agencyjno-prowizyjne</t>
  </si>
  <si>
    <t xml:space="preserve">DOCHODY OD OSÓB PRAWNYCH, OSÓB FIZYCZNYCH I INNYCH JEDNOSTEK NIEPOSIADAJĄCYCH OSOBOWOŚCI PRAWNEJ                                                                                                                                                                              </t>
  </si>
  <si>
    <t>75647</t>
  </si>
  <si>
    <t>pobór podatków, opłat i niepodatkowych należności budżetowych</t>
  </si>
  <si>
    <t>4100</t>
  </si>
  <si>
    <t>801</t>
  </si>
  <si>
    <t>OŚWIATA I WYCHOWANIE</t>
  </si>
  <si>
    <t>80101</t>
  </si>
  <si>
    <t>szkoły podstawowe</t>
  </si>
  <si>
    <t>składki na ubezpieczenia zdrowotne</t>
  </si>
  <si>
    <t>4130</t>
  </si>
  <si>
    <t>80104</t>
  </si>
  <si>
    <t>przedszkola</t>
  </si>
  <si>
    <t>gimnazja</t>
  </si>
  <si>
    <t>80110</t>
  </si>
  <si>
    <t>80114</t>
  </si>
  <si>
    <t>zespoły obsługi ekonomiczno-administracyjnej szkół</t>
  </si>
  <si>
    <t>80148</t>
  </si>
  <si>
    <t>stołówki szkolne</t>
  </si>
  <si>
    <t>851</t>
  </si>
  <si>
    <t>OCHRONA ZDROWIA</t>
  </si>
  <si>
    <t>85154</t>
  </si>
  <si>
    <t>przeciwdziałanie alkoholizmowi</t>
  </si>
  <si>
    <t>POMOC SPOŁECZNA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</si>
  <si>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</si>
  <si>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</t>
  </si>
  <si>
    <t>świetlice szkolne</t>
  </si>
  <si>
    <t>EDUKACYJNA OPIEKA WYCHOWAWCZA</t>
  </si>
  <si>
    <t>75023</t>
  </si>
  <si>
    <t>GOSPODARKA KOMUNALNA I OCHRONA ŚRODOWISKA</t>
  </si>
  <si>
    <t>gospodarka ściekowa i ochrona wód</t>
  </si>
  <si>
    <t>KULTURA I OCHRONA DZIEDZICTWA NARODOWEGO</t>
  </si>
  <si>
    <t>domy i ośrodki kultury, świetlice i kluby</t>
  </si>
  <si>
    <t>pozostała działalność</t>
  </si>
  <si>
    <t>Wynagrodzenia i składki od nich należne</t>
  </si>
  <si>
    <t>1.</t>
  </si>
  <si>
    <t>ROLNICTWO I ŁOWIECTWO</t>
  </si>
  <si>
    <t>izby rolnicze</t>
  </si>
  <si>
    <t>01030</t>
  </si>
  <si>
    <t>2850</t>
  </si>
  <si>
    <t>wpłaty gmin na rzecz izb rolniczych w wysokości 2% uzyskanych wpływów z podatku rolnego</t>
  </si>
  <si>
    <t>4210</t>
  </si>
  <si>
    <t>4300</t>
  </si>
  <si>
    <t>4430</t>
  </si>
  <si>
    <t>zakup materiałów i wyposażenia</t>
  </si>
  <si>
    <t>zakup usług pozostałych</t>
  </si>
  <si>
    <t>różne opłaty i składki</t>
  </si>
  <si>
    <t>40002</t>
  </si>
  <si>
    <t>dostarczenie wody</t>
  </si>
  <si>
    <t>4260</t>
  </si>
  <si>
    <t>zakup energii</t>
  </si>
  <si>
    <t>4370</t>
  </si>
  <si>
    <t>4390</t>
  </si>
  <si>
    <t>opłaty z tytułu zakupu usług telekomunikacyjnych telefonii stacjonarnej</t>
  </si>
  <si>
    <t xml:space="preserve">zakup usług obejmujących wykonanie analiz, ekspertyz i opinii </t>
  </si>
  <si>
    <t>TRANSPORT I ŁĄCZNOŚĆ</t>
  </si>
  <si>
    <t>60016</t>
  </si>
  <si>
    <t>drogi publiczne powiatowe</t>
  </si>
  <si>
    <t>drogi publiczne gminne</t>
  </si>
  <si>
    <t>4270</t>
  </si>
  <si>
    <t>zakup usług remontowych</t>
  </si>
  <si>
    <t>700</t>
  </si>
  <si>
    <t>DZIAŁALNOŚĆ USŁUGOWA</t>
  </si>
  <si>
    <t>4520</t>
  </si>
  <si>
    <t>4610</t>
  </si>
  <si>
    <t>koszty postępowania sądowego i prokuratorskiego</t>
  </si>
  <si>
    <t>opłaty na rzecz budżetów jednostek samorządu terytorialnego</t>
  </si>
  <si>
    <t>70005</t>
  </si>
  <si>
    <t>GOSPODARKA MIESZKANIOWA</t>
  </si>
  <si>
    <t>gospodarka gruntami i nieruchmościami</t>
  </si>
  <si>
    <t>70095</t>
  </si>
  <si>
    <t>710</t>
  </si>
  <si>
    <t>71004</t>
  </si>
  <si>
    <t>plany zagospodarowania przestrzennego</t>
  </si>
  <si>
    <t>71035</t>
  </si>
  <si>
    <t>cmentarze</t>
  </si>
  <si>
    <t>rady gmin</t>
  </si>
  <si>
    <t>urzędy gmin</t>
  </si>
  <si>
    <t>4140</t>
  </si>
  <si>
    <t>wpłaty na PFRON</t>
  </si>
  <si>
    <t>4240</t>
  </si>
  <si>
    <t>zakup pomocy dodatkoowych, dydaktycznych i książek</t>
  </si>
  <si>
    <t>zakup usług zdrowotnych</t>
  </si>
  <si>
    <t>4280</t>
  </si>
  <si>
    <t>4350</t>
  </si>
  <si>
    <t>zakup usług dostepu do sieci internet</t>
  </si>
  <si>
    <t>4360</t>
  </si>
  <si>
    <t>opłaty z tytułu zakupu usług telekomunikacyjnych telefonii komórkowej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</si>
  <si>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</si>
  <si>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</si>
  <si>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</si>
  <si>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</si>
  <si>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</si>
  <si>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śłużby cywilnej</t>
  </si>
  <si>
    <t>75075</t>
  </si>
  <si>
    <t>promocja jednostek samorządu</t>
  </si>
  <si>
    <t>75095</t>
  </si>
  <si>
    <t>4480</t>
  </si>
  <si>
    <t>podatek od nieruchomości</t>
  </si>
  <si>
    <t>obrona cywilna</t>
  </si>
  <si>
    <t xml:space="preserve">DOCHODY OD OSÓB PRAWNYCH, OSÓB FIZYCZNYCH I INNYCH JEDNOSTEK NIEPOSIADAJĄCYCH OSOBOWOŚCI PRAWNEJ                                                                                                                                                               </t>
  </si>
  <si>
    <t>758</t>
  </si>
  <si>
    <t>RÓŻNE ROZLICZENIA</t>
  </si>
  <si>
    <t>75818</t>
  </si>
  <si>
    <t>rezerwy ogólne i celowe</t>
  </si>
  <si>
    <t>4810</t>
  </si>
  <si>
    <t>rezerwy</t>
  </si>
  <si>
    <t>80113</t>
  </si>
  <si>
    <t>dowożenie uczniów do szkół</t>
  </si>
  <si>
    <t>80146</t>
  </si>
  <si>
    <t>dokształcanie i doskonalenie nauczycieli</t>
  </si>
  <si>
    <t>80195</t>
  </si>
  <si>
    <t>stypendia dla uczniów</t>
  </si>
  <si>
    <t>3240</t>
  </si>
  <si>
    <t>85153</t>
  </si>
  <si>
    <t>zwalczanie narkomanii</t>
  </si>
  <si>
    <t>85202</t>
  </si>
  <si>
    <t>domy pomocy społecznej</t>
  </si>
  <si>
    <t>85214</t>
  </si>
  <si>
    <t>85219</t>
  </si>
  <si>
    <t>4400</t>
  </si>
  <si>
    <t>opłaty za administrowanie i czynsze za budynki, lokale i pomieszczenia garażowe</t>
  </si>
  <si>
    <t>854</t>
  </si>
  <si>
    <t>85401</t>
  </si>
  <si>
    <t>900</t>
  </si>
  <si>
    <t>90001</t>
  </si>
  <si>
    <t>85415</t>
  </si>
  <si>
    <t>90003</t>
  </si>
  <si>
    <t>oczyszczanie miast i wsi</t>
  </si>
  <si>
    <t>90015</t>
  </si>
  <si>
    <t>oświetlenie ulic, placów i dróg</t>
  </si>
  <si>
    <t>921</t>
  </si>
  <si>
    <t>92109</t>
  </si>
  <si>
    <t>92195</t>
  </si>
  <si>
    <t>926</t>
  </si>
  <si>
    <t>KULTURA FIZYCZNA I SPORT</t>
  </si>
  <si>
    <t>92601</t>
  </si>
  <si>
    <t>obiekty sportowe</t>
  </si>
  <si>
    <t>92695</t>
  </si>
  <si>
    <t>Wydatki jednostek budżetowych</t>
  </si>
  <si>
    <t>A.</t>
  </si>
  <si>
    <t>B.</t>
  </si>
  <si>
    <t>Dotacje na zadania bieżące</t>
  </si>
  <si>
    <t>60004</t>
  </si>
  <si>
    <t>lokalny transport zbiorowy</t>
  </si>
  <si>
    <t>2310</t>
  </si>
  <si>
    <t>92116</t>
  </si>
  <si>
    <t>biblioteki</t>
  </si>
  <si>
    <t>2480</t>
  </si>
  <si>
    <t xml:space="preserve">dotacja podmiotowa z budżetu dla samorządowej  instytucji kultury </t>
  </si>
  <si>
    <t>92605</t>
  </si>
  <si>
    <t>zadania w zakresie kultury fizycznej i sportu</t>
  </si>
  <si>
    <t>2820</t>
  </si>
  <si>
    <t>dotacja celowa z budżetu na finansowanie lub dofinansowanie zadań zleconych do realizacji stowarzyszeniom</t>
  </si>
  <si>
    <t>C.</t>
  </si>
  <si>
    <t>Świadczenia na rzecz osób fizycznych</t>
  </si>
  <si>
    <t>3030</t>
  </si>
  <si>
    <t>różne wydatki na rzecz osób fizycznych</t>
  </si>
  <si>
    <t>wydatki osobowe niezaliczone do wynagrodzeń</t>
  </si>
  <si>
    <t>3110</t>
  </si>
  <si>
    <t>świadczenia społeczne</t>
  </si>
  <si>
    <t>85215</t>
  </si>
  <si>
    <t>dodatki mieszkaniowe</t>
  </si>
  <si>
    <t>85216</t>
  </si>
  <si>
    <t>zasiłki stałe</t>
  </si>
  <si>
    <t>85295</t>
  </si>
  <si>
    <t>D.</t>
  </si>
  <si>
    <t>Wydatki na programy finansowane z udziałem środków, o których mowa w art. 5 ust. 1 pkt. 2 i 3</t>
  </si>
  <si>
    <t>E.</t>
  </si>
  <si>
    <t>Wypłaty z tytułu poręczeń i gwarancji</t>
  </si>
  <si>
    <t>F.</t>
  </si>
  <si>
    <t>Obsługa długu</t>
  </si>
  <si>
    <t>OBSŁUGA DŁUGU PUBLICZNEGO</t>
  </si>
  <si>
    <t>757</t>
  </si>
  <si>
    <t>75702</t>
  </si>
  <si>
    <t>obsługa papierów wartościowych, kredytów i pożyczek</t>
  </si>
  <si>
    <t>8110</t>
  </si>
  <si>
    <t xml:space="preserve">odsetki od samorządowych papierów wartościowych lub zaciągniętych przez jednostkę samorządu terytorialnego kredytów i pożyczek </t>
  </si>
  <si>
    <t>II. WYDATKI MAJĄTKOWE</t>
  </si>
  <si>
    <t>Inwestycje i zakupy inwestycyjne</t>
  </si>
  <si>
    <t>Infrastruktura wodociągowa</t>
  </si>
  <si>
    <t>6050</t>
  </si>
  <si>
    <t>wydatki inwestycyjne jednostek budżetowych</t>
  </si>
  <si>
    <t>6059</t>
  </si>
  <si>
    <t>92120</t>
  </si>
  <si>
    <t>ochrona zabytków i opieka nad zabytkami</t>
  </si>
  <si>
    <t>OGÓŁEM</t>
  </si>
  <si>
    <t>podatek od środków transportowych od osób prawnych</t>
  </si>
  <si>
    <t>podatek od środków transportowych od osób fizycznych</t>
  </si>
  <si>
    <t>budżet wg uchwały</t>
  </si>
  <si>
    <t>budżet po zmianach</t>
  </si>
  <si>
    <t>wykonanie</t>
  </si>
  <si>
    <t xml:space="preserve">wydatki bieżące </t>
  </si>
  <si>
    <t>wydatki majątkowe</t>
  </si>
  <si>
    <t>Dochody</t>
  </si>
  <si>
    <t>Wydatki</t>
  </si>
  <si>
    <t>II. UDZIAŁY W PODATKACH STANOWIĄCYCH DOCHÓD BUDŻETU PAŃSTWA</t>
  </si>
  <si>
    <t>różne opłaty - użytkowanie wieczyste gruntów</t>
  </si>
  <si>
    <t>IV. WPŁYWY OD JEDNOSTEK BUDŻETOWYCH GMINY</t>
  </si>
  <si>
    <t>V. OPŁATY ADMINISTRACYJNE</t>
  </si>
  <si>
    <t>VI. ODSETKI</t>
  </si>
  <si>
    <t xml:space="preserve">VII. POZOSTAŁE WPŁYWY </t>
  </si>
  <si>
    <t>VIII. SUBWENCJE</t>
  </si>
  <si>
    <t>IX. DOTACJE CELOWE NA ZADANIA WŁASNE GMINY</t>
  </si>
  <si>
    <t>XI. DOTACJE CELOWE NA ZADANIA ZLECONE GMINIE</t>
  </si>
  <si>
    <t>X. DOTACJE CELOWE OTRZYMANE OD JEDNOSTEK SAMORZĄDU TERYTORIALNEGO NA ZADANIA REALIZOWANE NA PODSTAWIE POROZUMIEŃ</t>
  </si>
  <si>
    <t>wykonanie I półrocze 2010 r.</t>
  </si>
  <si>
    <t>zakup pomocy dodatkowych, dydaktycznych i książek</t>
  </si>
  <si>
    <t>zakup usług dostępu do sieci internet</t>
  </si>
  <si>
    <t>szkolenia pracowników niebędących członkami korpusu służby cywilnej</t>
  </si>
  <si>
    <t>Zadania wg źródeł finansowania</t>
  </si>
  <si>
    <t>% wykonania</t>
  </si>
  <si>
    <t xml:space="preserve">zadania zlecone </t>
  </si>
  <si>
    <t>zadania własne wynikające z dotacji udzielanych z budżetu gminy</t>
  </si>
  <si>
    <t>zadania własne wspólnie realizowane w ramach porozumień między j.s.t.</t>
  </si>
  <si>
    <t>zadania własne, inwestycyjne, współfinansowane ze środków unijnych</t>
  </si>
  <si>
    <t>pozostałe zadania własne realizowane z budżetu gminy</t>
  </si>
  <si>
    <t>dział</t>
  </si>
  <si>
    <t>wyszczególnienie</t>
  </si>
  <si>
    <t>Rolnictwo i łowiectwo</t>
  </si>
  <si>
    <t>Wytwarzanie i zaopatrywanie w energię elektryczną, gaz i wodę</t>
  </si>
  <si>
    <t>Transport  i łączność</t>
  </si>
  <si>
    <t>Turystyka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</si>
  <si>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</si>
  <si>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</si>
  <si>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</si>
  <si>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</si>
  <si>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 ochrona przeciwpożarowa</t>
  </si>
  <si>
    <t>Dochody od osób prawnych, od osób fizycznych i od jednostek nieposiadających osobowości prawnej oraz wydatki związane z ich poborem</t>
  </si>
  <si>
    <t>Obsługa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</si>
  <si>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</si>
  <si>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</si>
  <si>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</si>
  <si>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</si>
  <si>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</si>
  <si>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</si>
  <si>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</si>
  <si>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</si>
  <si>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RAZEM</t>
  </si>
  <si>
    <t>Razem pozostałe podatki i opłaty</t>
  </si>
  <si>
    <t>Realizacja dochodów budżetowych za I półrocze 2011 r.</t>
  </si>
  <si>
    <t>w I półroczu 2011 r.</t>
  </si>
  <si>
    <t>6297</t>
  </si>
  <si>
    <t>75056</t>
  </si>
  <si>
    <t>75109</t>
  </si>
  <si>
    <t>752</t>
  </si>
  <si>
    <t>75212</t>
  </si>
  <si>
    <t>6260</t>
  </si>
  <si>
    <t>uchwalony w dniu 21.01.   2011 r.</t>
  </si>
  <si>
    <t>uchwalony w dniu 21.01. 2011 r.</t>
  </si>
  <si>
    <t xml:space="preserve">zakup usług remontowych </t>
  </si>
  <si>
    <t xml:space="preserve">w tym </t>
  </si>
  <si>
    <t>dochody bieżące</t>
  </si>
  <si>
    <t>dochody majątkowe</t>
  </si>
  <si>
    <t>6057</t>
  </si>
  <si>
    <t>60095</t>
  </si>
  <si>
    <t>4420</t>
  </si>
  <si>
    <t>podróże służbowe zagraniczne</t>
  </si>
  <si>
    <t>spis powszechny i inne</t>
  </si>
  <si>
    <t>wybory do rad gmin, rad powiatów i sejmików województw, wybory wójtów, burmistrzów i preytdentów miast oraz referenda gminne, powiatowe i wojewódzkie</t>
  </si>
  <si>
    <t>pozostałe wydatki obronne</t>
  </si>
  <si>
    <t>OBRONA NARODOWA</t>
  </si>
  <si>
    <t>rezerwaty i pomniki przyrody</t>
  </si>
  <si>
    <t>wybory do rad gmin, wybory wójtów</t>
  </si>
  <si>
    <t>925</t>
  </si>
  <si>
    <t>92503</t>
  </si>
  <si>
    <t>75404</t>
  </si>
  <si>
    <t>3000</t>
  </si>
  <si>
    <t>komendy wojewódzkie Pollicji</t>
  </si>
  <si>
    <t>wpłaty jednostek na państwowy fundusz celowy</t>
  </si>
  <si>
    <t>75814</t>
  </si>
  <si>
    <t>2940</t>
  </si>
  <si>
    <t>różne rozliczenia finansowe</t>
  </si>
  <si>
    <t>zwrot do budżetu państwa nienaleznie pobranej subwencji ogólnej za lata poprzednie</t>
  </si>
  <si>
    <t>3260</t>
  </si>
  <si>
    <t>inne formy pomocy dla uczniów</t>
  </si>
  <si>
    <t>2720</t>
  </si>
  <si>
    <t>dotacje celowe z budżetu na finansowanie lub dofinansowanie prac remontowych i konserwatorskich obiektów zabytkowych przekazane jednostkom niezaliczanym do sektora finansów publicznych</t>
  </si>
  <si>
    <t>świadczenia rodzinne, zaliczka alimentacyjna oraz składki na ubezpieczenia emerytalne i rentowe z ubezp.społ.</t>
  </si>
  <si>
    <t>usługi opiekuńcze i spec.usługi opiekuńcze</t>
  </si>
  <si>
    <t>opłaty z tytułu zakupu usług telekom.telefonii stacjonarnej</t>
  </si>
  <si>
    <t>opłaty z tytułu zakupu usług telekom.tel.kom.</t>
  </si>
  <si>
    <t>opłaty z tytułu zakupu usług telekom.tel.stac.</t>
  </si>
  <si>
    <t>zasiłki, pomoc w naturze oraz składki na ubezp.emerytalne i rentowe</t>
  </si>
  <si>
    <t>dotacje celowe przekazane gminie na zadania bieżące realizowane na podst.porozumień (umów) między jedn.samorz.teryt.</t>
  </si>
  <si>
    <t>dotacje celowe przekazane gminie na zadania bieżące realizowane na podstawie porozumień (umów) między jedn.samorz.teryt.</t>
  </si>
  <si>
    <t>wykonanie I półrocze 2011 r.</t>
  </si>
  <si>
    <t>XI. PŁATNOŚCI W ZAKRESIE BUDŻETU ŚRODKÓW EUROPEJSKICH</t>
  </si>
  <si>
    <t>zadania własne finansowane z budżetu Wojewody dolnośląskiego</t>
  </si>
  <si>
    <t>świadczenia rodzinne, zaliczka alimentacyjna oraz skł. na ubezp. emerytalne i rentowe z ubezp.społ.</t>
  </si>
  <si>
    <t>zasiłki, pomoc w naturze oraz składki na ubezp. emerytalne i rentowe</t>
  </si>
  <si>
    <t>Realizacja wydatków budżetowych za 2011 r.</t>
  </si>
  <si>
    <t>Wykonanie       w 2011 r.</t>
  </si>
  <si>
    <t>4177</t>
  </si>
  <si>
    <t>4179</t>
  </si>
  <si>
    <t>4117</t>
  </si>
  <si>
    <t>4119</t>
  </si>
  <si>
    <t>75108</t>
  </si>
  <si>
    <t>4017</t>
  </si>
  <si>
    <t>4019</t>
  </si>
  <si>
    <t>4127</t>
  </si>
  <si>
    <t>4129</t>
  </si>
  <si>
    <t>630</t>
  </si>
  <si>
    <t>TURYSTYKA</t>
  </si>
  <si>
    <t>63095</t>
  </si>
  <si>
    <t>Pozostała działalność</t>
  </si>
  <si>
    <t>Wybory do Sejmu i Senatu</t>
  </si>
  <si>
    <t>4217</t>
  </si>
  <si>
    <t>4219</t>
  </si>
  <si>
    <t>4247</t>
  </si>
  <si>
    <t>4249</t>
  </si>
  <si>
    <t>4330</t>
  </si>
  <si>
    <t>4307</t>
  </si>
  <si>
    <t>4309</t>
  </si>
  <si>
    <t>wybory do Sejmu i Senatu</t>
  </si>
  <si>
    <t>3040</t>
  </si>
  <si>
    <t>nagrody o charakterze szczególnym niezaliczone do wynagrodzeń</t>
  </si>
  <si>
    <t>1.Na programy finansowane z udziałem środków, o których mowa w art. 5 ust. 1 pkt. 2 i 3</t>
  </si>
  <si>
    <t>2.Wydatki związane z realizacją statutowych zadań jednostek budżetowych</t>
  </si>
  <si>
    <t>OGRODY BOTANICZNE I ZOOLOGICZNEORAZ NATURALNE OBSZARY I OBIEKTY CHRONIONEJ PRZYRODY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</si>
</sst>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Czcionka tekstu podstawowego"/>
      <family val="0"/>
    </font>
    <font>
      <sz val="10"/>
      <name val="Arial CE"/>
      <family val="0"/>
    </font>
    <font>
      <b/>
      <i/>
      <sz val="9"/>
      <color indexed="8"/>
      <name val="Verdana"/>
      <family val="2"/>
    </font>
    <font>
      <i/>
      <sz val="9"/>
      <color indexed="8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7"/>
      <color indexed="8"/>
      <name val="Verdana"/>
      <family val="2"/>
    </font>
    <font>
      <i/>
      <sz val="8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Verdana"/>
      <family val="2"/>
    </font>
    <font>
      <sz val="8"/>
      <color indexed="8"/>
      <name val="Czcionka tekstu podstawowego"/>
      <family val="2"/>
    </font>
    <font>
      <i/>
      <sz val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zcionka tekstu podstawowego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/>
      <protection/>
    </xf>
    <xf numFmtId="0" fontId="52" fillId="27" borderId="1" applyNumberFormat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justify" vertical="top" wrapText="1"/>
    </xf>
    <xf numFmtId="10" fontId="5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justify" vertical="top" wrapText="1"/>
    </xf>
    <xf numFmtId="10" fontId="5" fillId="0" borderId="18" xfId="0" applyNumberFormat="1" applyFont="1" applyBorder="1" applyAlignment="1">
      <alignment horizontal="center" wrapText="1"/>
    </xf>
    <xf numFmtId="9" fontId="5" fillId="0" borderId="18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right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0" fontId="58" fillId="0" borderId="19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10" fillId="33" borderId="20" xfId="51" applyNumberFormat="1" applyFont="1" applyFill="1" applyBorder="1" applyAlignment="1">
      <alignment vertical="center" wrapText="1"/>
      <protection/>
    </xf>
    <xf numFmtId="4" fontId="9" fillId="0" borderId="10" xfId="0" applyNumberFormat="1" applyFont="1" applyBorder="1" applyAlignment="1">
      <alignment horizontal="right" vertical="center" wrapText="1"/>
    </xf>
    <xf numFmtId="4" fontId="10" fillId="33" borderId="10" xfId="51" applyNumberFormat="1" applyFont="1" applyFill="1" applyBorder="1" applyAlignment="1">
      <alignment vertical="center" wrapText="1"/>
      <protection/>
    </xf>
    <xf numFmtId="4" fontId="10" fillId="33" borderId="21" xfId="51" applyNumberFormat="1" applyFont="1" applyFill="1" applyBorder="1" applyAlignment="1">
      <alignment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8" fillId="0" borderId="13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" fontId="10" fillId="33" borderId="22" xfId="51" applyNumberFormat="1" applyFont="1" applyFill="1" applyBorder="1" applyAlignment="1">
      <alignment vertical="center" wrapText="1"/>
      <protection/>
    </xf>
    <xf numFmtId="49" fontId="58" fillId="0" borderId="19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10" fillId="33" borderId="12" xfId="51" applyNumberFormat="1" applyFont="1" applyFill="1" applyBorder="1" applyAlignment="1">
      <alignment horizontal="center" vertical="center" wrapText="1"/>
      <protection/>
    </xf>
    <xf numFmtId="4" fontId="10" fillId="33" borderId="10" xfId="51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Border="1" applyAlignment="1">
      <alignment horizontal="right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10" fillId="33" borderId="11" xfId="51" applyNumberFormat="1" applyFont="1" applyFill="1" applyBorder="1" applyAlignment="1">
      <alignment vertical="center" wrapText="1"/>
      <protection/>
    </xf>
    <xf numFmtId="4" fontId="10" fillId="33" borderId="23" xfId="51" applyNumberFormat="1" applyFont="1" applyFill="1" applyBorder="1" applyAlignment="1">
      <alignment vertical="center" wrapText="1"/>
      <protection/>
    </xf>
    <xf numFmtId="4" fontId="10" fillId="33" borderId="12" xfId="51" applyNumberFormat="1" applyFont="1" applyFill="1" applyBorder="1" applyAlignment="1">
      <alignment vertical="center" wrapText="1"/>
      <protection/>
    </xf>
    <xf numFmtId="49" fontId="58" fillId="0" borderId="24" xfId="0" applyNumberFormat="1" applyFont="1" applyBorder="1" applyAlignment="1">
      <alignment horizontal="center" vertical="center" wrapText="1"/>
    </xf>
    <xf numFmtId="4" fontId="11" fillId="33" borderId="22" xfId="51" applyNumberFormat="1" applyFont="1" applyFill="1" applyBorder="1" applyAlignment="1">
      <alignment vertical="center" wrapText="1"/>
      <protection/>
    </xf>
    <xf numFmtId="4" fontId="10" fillId="33" borderId="10" xfId="51" applyNumberFormat="1" applyFont="1" applyFill="1" applyBorder="1" applyAlignment="1">
      <alignment horizontal="right" vertical="center" wrapText="1"/>
      <protection/>
    </xf>
    <xf numFmtId="49" fontId="58" fillId="0" borderId="2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4" fontId="10" fillId="33" borderId="10" xfId="51" applyNumberFormat="1" applyFont="1" applyFill="1" applyBorder="1" applyAlignment="1">
      <alignment horizontal="right" vertical="center"/>
      <protection/>
    </xf>
    <xf numFmtId="0" fontId="58" fillId="0" borderId="13" xfId="0" applyFont="1" applyBorder="1" applyAlignment="1">
      <alignment/>
    </xf>
    <xf numFmtId="0" fontId="58" fillId="0" borderId="10" xfId="0" applyFont="1" applyBorder="1" applyAlignment="1">
      <alignment/>
    </xf>
    <xf numFmtId="4" fontId="10" fillId="33" borderId="22" xfId="51" applyNumberFormat="1" applyFont="1" applyFill="1" applyBorder="1" applyAlignment="1">
      <alignment horizontal="right" vertical="center" wrapText="1"/>
      <protection/>
    </xf>
    <xf numFmtId="0" fontId="58" fillId="0" borderId="13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right" vertical="center"/>
    </xf>
    <xf numFmtId="49" fontId="58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58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58" fillId="0" borderId="27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vertical="center" wrapText="1" shrinkToFit="1"/>
      <protection locked="0"/>
    </xf>
    <xf numFmtId="0" fontId="5" fillId="0" borderId="13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right" vertical="top" wrapText="1"/>
    </xf>
    <xf numFmtId="4" fontId="59" fillId="0" borderId="10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right" vertical="center" wrapText="1"/>
    </xf>
    <xf numFmtId="0" fontId="13" fillId="0" borderId="25" xfId="0" applyFont="1" applyBorder="1" applyAlignment="1">
      <alignment horizontal="right" vertical="center" wrapText="1"/>
    </xf>
    <xf numFmtId="0" fontId="60" fillId="0" borderId="25" xfId="0" applyFont="1" applyBorder="1" applyAlignment="1">
      <alignment vertical="center" wrapText="1"/>
    </xf>
    <xf numFmtId="0" fontId="14" fillId="0" borderId="19" xfId="0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58" fillId="0" borderId="27" xfId="0" applyNumberFormat="1" applyFont="1" applyBorder="1" applyAlignment="1">
      <alignment vertical="center" wrapText="1"/>
    </xf>
    <xf numFmtId="49" fontId="58" fillId="0" borderId="29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vertical="center" wrapText="1"/>
    </xf>
    <xf numFmtId="49" fontId="58" fillId="0" borderId="11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49" fontId="60" fillId="0" borderId="19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4" fontId="12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0" fillId="0" borderId="12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58" fillId="0" borderId="31" xfId="0" applyNumberFormat="1" applyFont="1" applyBorder="1" applyAlignment="1">
      <alignment horizontal="center" vertical="center" wrapText="1"/>
    </xf>
    <xf numFmtId="49" fontId="58" fillId="0" borderId="14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58" fillId="0" borderId="27" xfId="0" applyNumberFormat="1" applyFont="1" applyBorder="1" applyAlignment="1">
      <alignment horizontal="center" vertical="center" wrapText="1"/>
    </xf>
    <xf numFmtId="49" fontId="58" fillId="0" borderId="29" xfId="0" applyNumberFormat="1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49" fontId="58" fillId="0" borderId="31" xfId="0" applyNumberFormat="1" applyFont="1" applyBorder="1" applyAlignment="1">
      <alignment horizontal="center" vertical="top" wrapText="1"/>
    </xf>
    <xf numFmtId="49" fontId="58" fillId="0" borderId="14" xfId="0" applyNumberFormat="1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vertical="top"/>
    </xf>
    <xf numFmtId="0" fontId="58" fillId="0" borderId="24" xfId="0" applyFont="1" applyBorder="1" applyAlignment="1">
      <alignment vertical="top"/>
    </xf>
    <xf numFmtId="0" fontId="8" fillId="0" borderId="19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49" fontId="58" fillId="0" borderId="32" xfId="0" applyNumberFormat="1" applyFont="1" applyBorder="1" applyAlignment="1">
      <alignment horizontal="center" vertical="center" wrapText="1"/>
    </xf>
    <xf numFmtId="49" fontId="58" fillId="0" borderId="30" xfId="0" applyNumberFormat="1" applyFont="1" applyBorder="1" applyAlignment="1">
      <alignment horizontal="center" vertical="center" wrapText="1"/>
    </xf>
    <xf numFmtId="49" fontId="58" fillId="0" borderId="26" xfId="0" applyNumberFormat="1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8" fillId="0" borderId="2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4" fillId="0" borderId="1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8" fillId="0" borderId="25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60" fillId="0" borderId="31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60" fillId="0" borderId="27" xfId="0" applyNumberFormat="1" applyFont="1" applyBorder="1" applyAlignment="1">
      <alignment horizontal="center" vertical="center" wrapText="1"/>
    </xf>
    <xf numFmtId="49" fontId="60" fillId="0" borderId="29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34" fillId="33" borderId="22" xfId="51" applyFont="1" applyFill="1" applyBorder="1" applyAlignment="1">
      <alignment vertical="center" wrapText="1"/>
      <protection/>
    </xf>
    <xf numFmtId="0" fontId="12" fillId="0" borderId="10" xfId="0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28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435"/>
          <c:y val="0.0205"/>
          <c:w val="0.833"/>
          <c:h val="0.9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2'!$B$7</c:f>
              <c:strCache>
                <c:ptCount val="1"/>
                <c:pt idx="0">
                  <c:v>Dochody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2'!$A$8:$A$10</c:f>
              <c:strCache/>
            </c:strRef>
          </c:cat>
          <c:val>
            <c:numRef>
              <c:f>'wykresy 2'!$B$8:$B$10</c:f>
              <c:numCache/>
            </c:numRef>
          </c:val>
          <c:shape val="box"/>
        </c:ser>
        <c:ser>
          <c:idx val="1"/>
          <c:order val="1"/>
          <c:tx>
            <c:strRef>
              <c:f>'wykresy 2'!$C$7</c:f>
              <c:strCache>
                <c:ptCount val="1"/>
                <c:pt idx="0">
                  <c:v>Wydatki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2'!$A$8:$A$10</c:f>
              <c:strCache/>
            </c:strRef>
          </c:cat>
          <c:val>
            <c:numRef>
              <c:f>'wykresy 2'!$C$8:$C$10</c:f>
              <c:numCache/>
            </c:numRef>
          </c:val>
          <c:shape val="box"/>
        </c:ser>
        <c:shape val="box"/>
        <c:axId val="1548423"/>
        <c:axId val="13935808"/>
      </c:bar3D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zł</a:t>
                </a:r>
              </a:p>
            </c:rich>
          </c:tx>
          <c:layout>
            <c:manualLayout>
              <c:xMode val="factor"/>
              <c:yMode val="factor"/>
              <c:x val="-0.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8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44675"/>
          <c:w val="0.103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3"/>
      <c:rotY val="20"/>
      <c:depthPercent val="100"/>
      <c:rAngAx val="1"/>
    </c:view3D>
    <c:plotArea>
      <c:layout>
        <c:manualLayout>
          <c:xMode val="edge"/>
          <c:yMode val="edge"/>
          <c:x val="0.04375"/>
          <c:y val="0.02025"/>
          <c:w val="0.75225"/>
          <c:h val="0.95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'wykresy 2'!$B$14</c:f>
              <c:strCache>
                <c:ptCount val="1"/>
                <c:pt idx="0">
                  <c:v>wydatki bieżące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2'!$A$15:$A$17</c:f>
              <c:strCache/>
            </c:strRef>
          </c:cat>
          <c:val>
            <c:numRef>
              <c:f>'wykresy 2'!$B$15:$B$17</c:f>
              <c:numCache/>
            </c:numRef>
          </c:val>
          <c:shape val="box"/>
        </c:ser>
        <c:ser>
          <c:idx val="1"/>
          <c:order val="1"/>
          <c:tx>
            <c:strRef>
              <c:f>'wykresy 2'!$C$14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2'!$A$15:$A$17</c:f>
              <c:strCache/>
            </c:strRef>
          </c:cat>
          <c:val>
            <c:numRef>
              <c:f>'wykresy 2'!$C$15:$C$17</c:f>
              <c:numCache/>
            </c:numRef>
          </c:val>
          <c:shape val="box"/>
        </c:ser>
        <c:overlap val="100"/>
        <c:shape val="box"/>
        <c:axId val="58313409"/>
        <c:axId val="55058634"/>
      </c:bar3D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zł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3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4455"/>
          <c:w val="0.1892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31"/>
          <c:y val="0.01125"/>
          <c:w val="0.7755"/>
          <c:h val="0.95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2'!$E$37</c:f>
              <c:strCache>
                <c:ptCount val="1"/>
                <c:pt idx="0">
                  <c:v>wykonanie I półrocze 2011 r.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'wykresy 2'!$A$38:$D$48</c:f>
              <c:multiLvlStrCache/>
            </c:multiLvlStrRef>
          </c:cat>
          <c:val>
            <c:numRef>
              <c:f>'wykresy 2'!$E$38:$E$48</c:f>
              <c:numCache/>
            </c:numRef>
          </c:val>
          <c:shape val="cylinder"/>
        </c:ser>
        <c:ser>
          <c:idx val="1"/>
          <c:order val="1"/>
          <c:tx>
            <c:strRef>
              <c:f>'wykresy 2'!$F$37</c:f>
              <c:strCache>
                <c:ptCount val="1"/>
                <c:pt idx="0">
                  <c:v>wykonanie I półrocze 2010 r.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'wykresy 2'!$A$38:$D$48</c:f>
              <c:multiLvlStrCache/>
            </c:multiLvlStrRef>
          </c:cat>
          <c:val>
            <c:numRef>
              <c:f>'wykresy 2'!$F$38:$F$48</c:f>
              <c:numCache/>
            </c:numRef>
          </c:val>
          <c:shape val="cylinder"/>
        </c:ser>
        <c:shape val="cylinder"/>
        <c:axId val="25765659"/>
        <c:axId val="30564340"/>
      </c:bar3DChart>
      <c:catAx>
        <c:axId val="2576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dochody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zł</a:t>
                </a:r>
              </a:p>
            </c:rich>
          </c:tx>
          <c:layout>
            <c:manualLayout>
              <c:xMode val="factor"/>
              <c:yMode val="factor"/>
              <c:x val="-0.0115"/>
              <c:y val="0.0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65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4"/>
          <c:y val="0.9635"/>
          <c:w val="0.43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0275"/>
          <c:w val="0.924"/>
          <c:h val="0.883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'[1]wykresy'!$E$21:$E$39</c:f>
              <c:strCache>
                <c:ptCount val="19"/>
                <c:pt idx="0">
                  <c:v>Rolnictwo i łowiectwo</c:v>
                </c:pt>
                <c:pt idx="1">
                  <c:v>Wytwarzanie i zaopatrywanie w energię elektryczną, gaz i wodę</c:v>
                </c:pt>
                <c:pt idx="2">
                  <c:v>Transport  i łączność</c:v>
                </c:pt>
                <c:pt idx="3">
                  <c:v>Turystyka</c:v>
                </c:pt>
                <c:pt idx="4">
                  <c:v>Gospodarka mieszkaniowa</c:v>
                </c:pt>
                <c:pt idx="5">
                  <c:v>Działalność usługowa</c:v>
                </c:pt>
                <c:pt idx="6">
                  <c:v>Administracja publiczna</c:v>
                </c:pt>
                <c:pt idx="7">
                  <c:v>Urzędy naczelnych organów władzy państwowej, kontroli i ochrony prawa oraz sądownictwa</c:v>
                </c:pt>
                <c:pt idx="8">
                  <c:v>Bezpieczeństwo publiczne i ochrona przeciwpożarowa</c:v>
                </c:pt>
                <c:pt idx="9">
                  <c:v>Dochody od osób prawnych, od osób fizycznych i od jednostek nieposiadających osobowości prawnej oraz wydatki związane z ich poborem</c:v>
                </c:pt>
                <c:pt idx="10">
                  <c:v>Obsługa długu publicznego</c:v>
                </c:pt>
                <c:pt idx="11">
                  <c:v>Różne rozliczenia</c:v>
                </c:pt>
                <c:pt idx="12">
                  <c:v>Oświata i wychowanie</c:v>
                </c:pt>
                <c:pt idx="13">
                  <c:v>Ochrona zdrowia</c:v>
                </c:pt>
                <c:pt idx="14">
                  <c:v>Pomoc społeczna</c:v>
                </c:pt>
                <c:pt idx="15">
                  <c:v>Edukacyjna opieka wychowawcza</c:v>
                </c:pt>
                <c:pt idx="16">
                  <c:v>Gospodarka komunalna i ochrona środowiska</c:v>
                </c:pt>
                <c:pt idx="17">
                  <c:v>Kultura i ochrona dziedzictwa narodowego</c:v>
                </c:pt>
                <c:pt idx="18">
                  <c:v>Kultura fizyczna i sport</c:v>
                </c:pt>
              </c:strCache>
            </c:strRef>
          </c:cat>
          <c:val>
            <c:numRef>
              <c:f>'[1]wykresy'!$F$21:$F$39</c:f>
              <c:numCache>
                <c:ptCount val="19"/>
                <c:pt idx="0">
                  <c:v>0.9</c:v>
                </c:pt>
                <c:pt idx="1">
                  <c:v>57.71</c:v>
                </c:pt>
                <c:pt idx="2">
                  <c:v>78.73</c:v>
                </c:pt>
                <c:pt idx="3">
                  <c:v>0</c:v>
                </c:pt>
                <c:pt idx="4">
                  <c:v>81.78</c:v>
                </c:pt>
                <c:pt idx="5">
                  <c:v>40.37</c:v>
                </c:pt>
                <c:pt idx="6">
                  <c:v>48.13</c:v>
                </c:pt>
                <c:pt idx="7">
                  <c:v>54.58</c:v>
                </c:pt>
                <c:pt idx="8">
                  <c:v>43.76</c:v>
                </c:pt>
                <c:pt idx="9">
                  <c:v>66.08</c:v>
                </c:pt>
                <c:pt idx="10">
                  <c:v>37.23</c:v>
                </c:pt>
                <c:pt idx="11">
                  <c:v>0</c:v>
                </c:pt>
                <c:pt idx="12">
                  <c:v>47.12</c:v>
                </c:pt>
                <c:pt idx="13">
                  <c:v>22.41</c:v>
                </c:pt>
                <c:pt idx="14">
                  <c:v>45.67</c:v>
                </c:pt>
                <c:pt idx="15">
                  <c:v>51.96</c:v>
                </c:pt>
                <c:pt idx="16">
                  <c:v>3.89</c:v>
                </c:pt>
                <c:pt idx="17">
                  <c:v>16.74</c:v>
                </c:pt>
                <c:pt idx="18">
                  <c:v>34.77</c:v>
                </c:pt>
              </c:numCache>
            </c:numRef>
          </c:val>
          <c:shape val="cylinder"/>
        </c:ser>
        <c:shape val="cylinder"/>
        <c:axId val="6643605"/>
        <c:axId val="59792446"/>
      </c:bar3DChart>
      <c:catAx>
        <c:axId val="664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dział</a:t>
                </a:r>
              </a:p>
            </c:rich>
          </c:tx>
          <c:layout>
            <c:manualLayout>
              <c:xMode val="factor"/>
              <c:yMode val="factor"/>
              <c:x val="-0.048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2446"/>
        <c:crosses val="autoZero"/>
        <c:auto val="1"/>
        <c:lblOffset val="100"/>
        <c:tickLblSkip val="2"/>
        <c:noMultiLvlLbl val="0"/>
      </c:catAx>
      <c:valAx>
        <c:axId val="59792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wykonania</a:t>
                </a:r>
              </a:p>
            </c:rich>
          </c:tx>
          <c:layout>
            <c:manualLayout>
              <c:xMode val="factor"/>
              <c:yMode val="factor"/>
              <c:x val="-0.013"/>
              <c:y val="0.0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wykonanie </a:t>
            </a:r>
          </a:p>
        </c:rich>
      </c:tx>
      <c:layout>
        <c:manualLayout>
          <c:xMode val="factor"/>
          <c:yMode val="factor"/>
          <c:x val="0.10475"/>
          <c:y val="0.84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2425"/>
          <c:w val="0.91675"/>
          <c:h val="0.7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Arkusz1!$D$2:$D$7</c:f>
              <c:strCache/>
            </c:strRef>
          </c:cat>
          <c:val>
            <c:numRef>
              <c:f>Arkusz1!$E$2:$E$7</c:f>
              <c:numCache/>
            </c:numRef>
          </c:val>
        </c:ser>
        <c:axId val="1261103"/>
        <c:axId val="11349928"/>
      </c:barChart>
      <c:catAx>
        <c:axId val="1261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żródło finansowania</a:t>
                </a:r>
              </a:p>
            </c:rich>
          </c:tx>
          <c:layout>
            <c:manualLayout>
              <c:xMode val="factor"/>
              <c:yMode val="factor"/>
              <c:x val="-0.13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</c:scaling>
        <c:axPos val="b"/>
        <c:delete val="1"/>
        <c:majorTickMark val="out"/>
        <c:minorTickMark val="none"/>
        <c:tickLblPos val="nextTo"/>
        <c:crossAx val="1261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962025</xdr:colOff>
      <xdr:row>0</xdr:row>
      <xdr:rowOff>0</xdr:rowOff>
    </xdr:from>
    <xdr:to>
      <xdr:col>17</xdr:col>
      <xdr:colOff>419100</xdr:colOff>
      <xdr:row>24</xdr:row>
      <xdr:rowOff>38100</xdr:rowOff>
    </xdr:to>
    <xdr:graphicFrame>
      <xdr:nvGraphicFramePr>
        <xdr:cNvPr id="1" name="Wykres 3"/>
        <xdr:cNvGraphicFramePr/>
      </xdr:nvGraphicFramePr>
      <xdr:xfrm>
        <a:off x="10020300" y="0"/>
        <a:ext cx="80867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666750</xdr:colOff>
      <xdr:row>11</xdr:row>
      <xdr:rowOff>9525</xdr:rowOff>
    </xdr:from>
    <xdr:to>
      <xdr:col>9</xdr:col>
      <xdr:colOff>676275</xdr:colOff>
      <xdr:row>35</xdr:row>
      <xdr:rowOff>104775</xdr:rowOff>
    </xdr:to>
    <xdr:graphicFrame>
      <xdr:nvGraphicFramePr>
        <xdr:cNvPr id="2" name="Wykres 5"/>
        <xdr:cNvGraphicFramePr/>
      </xdr:nvGraphicFramePr>
      <xdr:xfrm>
        <a:off x="3533775" y="2000250"/>
        <a:ext cx="81248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36</xdr:row>
      <xdr:rowOff>28575</xdr:rowOff>
    </xdr:from>
    <xdr:to>
      <xdr:col>18</xdr:col>
      <xdr:colOff>733425</xdr:colOff>
      <xdr:row>69</xdr:row>
      <xdr:rowOff>0</xdr:rowOff>
    </xdr:to>
    <xdr:graphicFrame>
      <xdr:nvGraphicFramePr>
        <xdr:cNvPr id="3" name="Wykres 6"/>
        <xdr:cNvGraphicFramePr/>
      </xdr:nvGraphicFramePr>
      <xdr:xfrm>
        <a:off x="8029575" y="6724650"/>
        <a:ext cx="11229975" cy="817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8</xdr:col>
      <xdr:colOff>1666875</xdr:colOff>
      <xdr:row>35</xdr:row>
      <xdr:rowOff>142875</xdr:rowOff>
    </xdr:to>
    <xdr:graphicFrame>
      <xdr:nvGraphicFramePr>
        <xdr:cNvPr id="1" name="Wykres 2"/>
        <xdr:cNvGraphicFramePr/>
      </xdr:nvGraphicFramePr>
      <xdr:xfrm>
        <a:off x="14401800" y="6057900"/>
        <a:ext cx="6467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2</xdr:row>
      <xdr:rowOff>190500</xdr:rowOff>
    </xdr:from>
    <xdr:to>
      <xdr:col>8</xdr:col>
      <xdr:colOff>304800</xdr:colOff>
      <xdr:row>17</xdr:row>
      <xdr:rowOff>28575</xdr:rowOff>
    </xdr:to>
    <xdr:graphicFrame>
      <xdr:nvGraphicFramePr>
        <xdr:cNvPr id="2" name="Chart 62"/>
        <xdr:cNvGraphicFramePr/>
      </xdr:nvGraphicFramePr>
      <xdr:xfrm>
        <a:off x="12268200" y="685800"/>
        <a:ext cx="72390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prawozdanie%20p&#243;&#322;roczne%202010%20r\wykonanie%20bud&#380;et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wydatki"/>
      <sheetName val="wykresy"/>
    </sheetNames>
    <sheetDataSet>
      <sheetData sheetId="2">
        <row r="21">
          <cell r="E21" t="str">
            <v>Rolnictwo i łowiectwo</v>
          </cell>
          <cell r="F21">
            <v>0.9</v>
          </cell>
        </row>
        <row r="22">
          <cell r="E22" t="str">
            <v>Wytwarzanie i zaopatrywanie w energię elektryczną, gaz i wodę</v>
          </cell>
          <cell r="F22">
            <v>57.71</v>
          </cell>
        </row>
        <row r="23">
          <cell r="E23" t="str">
            <v>Transport  i łączność</v>
          </cell>
          <cell r="F23">
            <v>78.73</v>
          </cell>
        </row>
        <row r="24">
          <cell r="E24" t="str">
            <v>Turystyka</v>
          </cell>
          <cell r="F24">
            <v>0</v>
          </cell>
        </row>
        <row r="25">
          <cell r="E25" t="str">
            <v>Gospodarka mieszkaniowa</v>
          </cell>
          <cell r="F25">
            <v>81.78</v>
          </cell>
        </row>
        <row r="26">
          <cell r="E26" t="str">
            <v>Działalność usługowa</v>
          </cell>
          <cell r="F26">
            <v>40.37</v>
          </cell>
        </row>
        <row r="27">
          <cell r="E27" t="str">
            <v>Administracja publiczna</v>
          </cell>
          <cell r="F27">
            <v>48.13</v>
          </cell>
        </row>
        <row r="28">
          <cell r="E28" t="str">
            <v>Urzędy naczelnych organów władzy państwowej, kontroli i ochrony prawa oraz sądownictwa</v>
          </cell>
          <cell r="F28">
            <v>54.58</v>
          </cell>
        </row>
        <row r="29">
          <cell r="E29" t="str">
            <v>Bezpieczeństwo publiczne i ochrona przeciwpożarowa</v>
          </cell>
          <cell r="F29">
            <v>43.76</v>
          </cell>
        </row>
        <row r="30">
          <cell r="E30" t="str">
            <v>Dochody od osób prawnych, od osób fizycznych i od jednostek nieposiadających osobowości prawnej oraz wydatki związane z ich poborem</v>
          </cell>
          <cell r="F30">
            <v>66.08</v>
          </cell>
        </row>
        <row r="31">
          <cell r="E31" t="str">
            <v>Obsługa długu publicznego</v>
          </cell>
          <cell r="F31">
            <v>37.23</v>
          </cell>
        </row>
        <row r="32">
          <cell r="E32" t="str">
            <v>Różne rozliczenia</v>
          </cell>
          <cell r="F32">
            <v>0</v>
          </cell>
        </row>
        <row r="33">
          <cell r="E33" t="str">
            <v>Oświata i wychowanie</v>
          </cell>
          <cell r="F33">
            <v>47.12</v>
          </cell>
        </row>
        <row r="34">
          <cell r="E34" t="str">
            <v>Ochrona zdrowia</v>
          </cell>
          <cell r="F34">
            <v>22.41</v>
          </cell>
        </row>
        <row r="35">
          <cell r="E35" t="str">
            <v>Pomoc społeczna</v>
          </cell>
          <cell r="F35">
            <v>45.67</v>
          </cell>
        </row>
        <row r="36">
          <cell r="E36" t="str">
            <v>Edukacyjna opieka wychowawcza</v>
          </cell>
          <cell r="F36">
            <v>51.96</v>
          </cell>
        </row>
        <row r="37">
          <cell r="E37" t="str">
            <v>Gospodarka komunalna i ochrona środowiska</v>
          </cell>
          <cell r="F37">
            <v>3.89</v>
          </cell>
        </row>
        <row r="38">
          <cell r="E38" t="str">
            <v>Kultura i ochrona dziedzictwa narodowego</v>
          </cell>
          <cell r="F38">
            <v>16.74</v>
          </cell>
        </row>
        <row r="39">
          <cell r="E39" t="str">
            <v>Kultura fizyczna i sport</v>
          </cell>
          <cell r="F39">
            <v>34.77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view="pageLayout" workbookViewId="0" topLeftCell="A111">
      <selection activeCell="K80" sqref="K80"/>
    </sheetView>
  </sheetViews>
  <sheetFormatPr defaultColWidth="8.796875" defaultRowHeight="14.25"/>
  <cols>
    <col min="1" max="1" width="5.09765625" style="4" customWidth="1"/>
    <col min="2" max="2" width="8.19921875" style="4" customWidth="1"/>
    <col min="3" max="3" width="5" style="8" customWidth="1"/>
    <col min="4" max="4" width="16" style="6" customWidth="1"/>
    <col min="5" max="5" width="12.3984375" style="4" customWidth="1"/>
    <col min="6" max="6" width="12.69921875" style="4" bestFit="1" customWidth="1"/>
    <col min="7" max="7" width="11.3984375" style="4" customWidth="1"/>
    <col min="8" max="8" width="11.59765625" style="4" bestFit="1" customWidth="1"/>
    <col min="9" max="9" width="9.8984375" style="4" customWidth="1"/>
    <col min="10" max="10" width="9.5" style="4" bestFit="1" customWidth="1"/>
    <col min="11" max="16384" width="9" style="4" customWidth="1"/>
  </cols>
  <sheetData>
    <row r="1" spans="1:10" ht="27" customHeight="1">
      <c r="A1" s="185" t="s">
        <v>389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4.25">
      <c r="A2" s="186" t="s">
        <v>0</v>
      </c>
      <c r="B2" s="186" t="s">
        <v>1</v>
      </c>
      <c r="C2" s="187" t="s">
        <v>2</v>
      </c>
      <c r="D2" s="186" t="s">
        <v>7</v>
      </c>
      <c r="E2" s="186" t="s">
        <v>3</v>
      </c>
      <c r="F2" s="186"/>
      <c r="G2" s="186" t="s">
        <v>5</v>
      </c>
      <c r="H2" s="186"/>
      <c r="I2" s="186" t="s">
        <v>11</v>
      </c>
      <c r="J2" s="186" t="s">
        <v>115</v>
      </c>
    </row>
    <row r="3" spans="1:10" ht="46.5" customHeight="1">
      <c r="A3" s="186"/>
      <c r="B3" s="186"/>
      <c r="C3" s="187"/>
      <c r="D3" s="186"/>
      <c r="E3" s="45" t="s">
        <v>397</v>
      </c>
      <c r="F3" s="1" t="s">
        <v>4</v>
      </c>
      <c r="G3" s="1" t="s">
        <v>390</v>
      </c>
      <c r="H3" s="1" t="s">
        <v>6</v>
      </c>
      <c r="I3" s="186"/>
      <c r="J3" s="186"/>
    </row>
    <row r="4" spans="1:10" ht="14.25">
      <c r="A4" s="2">
        <v>1</v>
      </c>
      <c r="B4" s="2">
        <v>2</v>
      </c>
      <c r="C4" s="7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ht="15">
      <c r="A5" s="188" t="s">
        <v>23</v>
      </c>
      <c r="B5" s="188"/>
      <c r="C5" s="188"/>
      <c r="D5" s="188"/>
      <c r="E5" s="24">
        <f>E8+E11+E14+E17+E21+E28</f>
        <v>1566500</v>
      </c>
      <c r="F5" s="24">
        <f>F8+F11+F14+F17+F21+F28</f>
        <v>1566500</v>
      </c>
      <c r="G5" s="24">
        <f>G8+G11+G14+G17+G21+G28</f>
        <v>830369.8200000001</v>
      </c>
      <c r="H5" s="24">
        <f>H8+H11+H14+H17+H21+H28</f>
        <v>668428.15</v>
      </c>
      <c r="I5" s="24">
        <f>G5/F5*100</f>
        <v>53.00796808171082</v>
      </c>
      <c r="J5" s="24">
        <f>G5/H5*100</f>
        <v>124.22723668953799</v>
      </c>
    </row>
    <row r="6" spans="1:10" ht="42.75" customHeight="1">
      <c r="A6" s="177">
        <v>756</v>
      </c>
      <c r="B6" s="3">
        <v>75615</v>
      </c>
      <c r="C6" s="9" t="s">
        <v>9</v>
      </c>
      <c r="D6" s="5" t="s">
        <v>8</v>
      </c>
      <c r="E6" s="170">
        <v>1244934</v>
      </c>
      <c r="F6" s="23">
        <v>617530</v>
      </c>
      <c r="G6" s="23">
        <v>411299.06</v>
      </c>
      <c r="H6" s="23">
        <v>229390.89</v>
      </c>
      <c r="I6" s="23">
        <f>G6/F6*100</f>
        <v>66.6038994056969</v>
      </c>
      <c r="J6" s="25">
        <f>G6/H6*100</f>
        <v>179.30052060916628</v>
      </c>
    </row>
    <row r="7" spans="1:10" ht="42.75" customHeight="1">
      <c r="A7" s="177"/>
      <c r="B7" s="3">
        <v>75616</v>
      </c>
      <c r="C7" s="9" t="s">
        <v>9</v>
      </c>
      <c r="D7" s="5" t="s">
        <v>10</v>
      </c>
      <c r="E7" s="171"/>
      <c r="F7" s="23">
        <v>627404</v>
      </c>
      <c r="G7" s="23">
        <v>286617.06</v>
      </c>
      <c r="H7" s="23">
        <v>291945.52</v>
      </c>
      <c r="I7" s="23">
        <f>G7/F7*100</f>
        <v>45.683014453207186</v>
      </c>
      <c r="J7" s="25">
        <f>G7/H7*100</f>
        <v>98.17484440247618</v>
      </c>
    </row>
    <row r="8" spans="1:10" ht="15">
      <c r="A8" s="180" t="s">
        <v>12</v>
      </c>
      <c r="B8" s="181"/>
      <c r="C8" s="181"/>
      <c r="D8" s="182"/>
      <c r="E8" s="24">
        <f>SUM(E6:E7)</f>
        <v>1244934</v>
      </c>
      <c r="F8" s="24">
        <f>SUM(F6:F7)</f>
        <v>1244934</v>
      </c>
      <c r="G8" s="24">
        <f>SUM(G6:G7)</f>
        <v>697916.12</v>
      </c>
      <c r="H8" s="24">
        <f>SUM(H6:H7)</f>
        <v>521336.41000000003</v>
      </c>
      <c r="I8" s="24">
        <f aca="true" t="shared" si="0" ref="I8:I78">G8/F8*100</f>
        <v>56.06049156019516</v>
      </c>
      <c r="J8" s="24">
        <f aca="true" t="shared" si="1" ref="J8:J79">G8/H8*100</f>
        <v>133.87058847472403</v>
      </c>
    </row>
    <row r="9" spans="1:10" ht="28.5">
      <c r="A9" s="177">
        <v>756</v>
      </c>
      <c r="B9" s="3">
        <v>75615</v>
      </c>
      <c r="C9" s="9" t="s">
        <v>13</v>
      </c>
      <c r="D9" s="5" t="s">
        <v>14</v>
      </c>
      <c r="E9" s="170">
        <v>47424</v>
      </c>
      <c r="F9" s="23">
        <v>3857</v>
      </c>
      <c r="G9" s="23">
        <v>655.5</v>
      </c>
      <c r="H9" s="23">
        <v>334</v>
      </c>
      <c r="I9" s="23">
        <f t="shared" si="0"/>
        <v>16.995073891625616</v>
      </c>
      <c r="J9" s="25">
        <f t="shared" si="1"/>
        <v>196.2574850299401</v>
      </c>
    </row>
    <row r="10" spans="1:10" ht="28.5">
      <c r="A10" s="177"/>
      <c r="B10" s="3">
        <v>75616</v>
      </c>
      <c r="C10" s="9" t="s">
        <v>13</v>
      </c>
      <c r="D10" s="5" t="s">
        <v>15</v>
      </c>
      <c r="E10" s="171"/>
      <c r="F10" s="23">
        <v>43567</v>
      </c>
      <c r="G10" s="23">
        <v>27790.42</v>
      </c>
      <c r="H10" s="23">
        <v>27171.53</v>
      </c>
      <c r="I10" s="23">
        <f t="shared" si="0"/>
        <v>63.78777515091697</v>
      </c>
      <c r="J10" s="25">
        <f t="shared" si="1"/>
        <v>102.27771494648994</v>
      </c>
    </row>
    <row r="11" spans="1:10" ht="15">
      <c r="A11" s="180" t="s">
        <v>16</v>
      </c>
      <c r="B11" s="181"/>
      <c r="C11" s="181"/>
      <c r="D11" s="182"/>
      <c r="E11" s="24">
        <f>SUM(E9:E10)</f>
        <v>47424</v>
      </c>
      <c r="F11" s="24">
        <f>SUM(F9:F10)</f>
        <v>47424</v>
      </c>
      <c r="G11" s="24">
        <f>SUM(G9:G10)</f>
        <v>28445.92</v>
      </c>
      <c r="H11" s="24">
        <f>SUM(H9:H10)</f>
        <v>27505.53</v>
      </c>
      <c r="I11" s="24">
        <f t="shared" si="0"/>
        <v>59.982118758434545</v>
      </c>
      <c r="J11" s="24">
        <f t="shared" si="1"/>
        <v>103.41891248777972</v>
      </c>
    </row>
    <row r="12" spans="1:10" ht="28.5">
      <c r="A12" s="177">
        <v>756</v>
      </c>
      <c r="B12" s="3">
        <v>75615</v>
      </c>
      <c r="C12" s="9" t="s">
        <v>20</v>
      </c>
      <c r="D12" s="5" t="s">
        <v>18</v>
      </c>
      <c r="E12" s="170">
        <v>37034</v>
      </c>
      <c r="F12" s="23">
        <v>32141</v>
      </c>
      <c r="G12" s="23">
        <v>16544</v>
      </c>
      <c r="H12" s="23">
        <v>13219</v>
      </c>
      <c r="I12" s="23">
        <f t="shared" si="0"/>
        <v>51.47319622911546</v>
      </c>
      <c r="J12" s="25">
        <f t="shared" si="1"/>
        <v>125.15318859217793</v>
      </c>
    </row>
    <row r="13" spans="1:10" ht="28.5">
      <c r="A13" s="177"/>
      <c r="B13" s="3">
        <v>75616</v>
      </c>
      <c r="C13" s="9" t="s">
        <v>20</v>
      </c>
      <c r="D13" s="5" t="s">
        <v>19</v>
      </c>
      <c r="E13" s="171"/>
      <c r="F13" s="23">
        <v>4893</v>
      </c>
      <c r="G13" s="23">
        <v>2772.53</v>
      </c>
      <c r="H13" s="23">
        <v>2776.39</v>
      </c>
      <c r="I13" s="23">
        <f t="shared" si="0"/>
        <v>56.663192315552834</v>
      </c>
      <c r="J13" s="25">
        <f t="shared" si="1"/>
        <v>99.86097054088224</v>
      </c>
    </row>
    <row r="14" spans="1:10" ht="15">
      <c r="A14" s="180" t="s">
        <v>17</v>
      </c>
      <c r="B14" s="181"/>
      <c r="C14" s="181"/>
      <c r="D14" s="182"/>
      <c r="E14" s="24">
        <f>SUM(E12:E13)</f>
        <v>37034</v>
      </c>
      <c r="F14" s="24">
        <f>SUM(F12:F13)</f>
        <v>37034</v>
      </c>
      <c r="G14" s="24">
        <f>SUM(G12:G13)</f>
        <v>19316.53</v>
      </c>
      <c r="H14" s="24">
        <f>SUM(H12:H13)</f>
        <v>15995.39</v>
      </c>
      <c r="I14" s="24">
        <f t="shared" si="0"/>
        <v>52.1589080304585</v>
      </c>
      <c r="J14" s="24">
        <f t="shared" si="1"/>
        <v>120.76310737031106</v>
      </c>
    </row>
    <row r="15" spans="1:10" ht="57">
      <c r="A15" s="177">
        <v>756</v>
      </c>
      <c r="B15" s="3">
        <v>75615</v>
      </c>
      <c r="C15" s="9" t="s">
        <v>21</v>
      </c>
      <c r="D15" s="5" t="s">
        <v>336</v>
      </c>
      <c r="E15" s="170">
        <v>43300</v>
      </c>
      <c r="F15" s="23">
        <v>3300</v>
      </c>
      <c r="G15" s="23">
        <v>1183</v>
      </c>
      <c r="H15" s="23">
        <v>1650</v>
      </c>
      <c r="I15" s="23">
        <f t="shared" si="0"/>
        <v>35.848484848484844</v>
      </c>
      <c r="J15" s="25">
        <f t="shared" si="1"/>
        <v>71.69696969696969</v>
      </c>
    </row>
    <row r="16" spans="1:10" ht="57">
      <c r="A16" s="177"/>
      <c r="B16" s="3">
        <v>75616</v>
      </c>
      <c r="C16" s="9" t="s">
        <v>21</v>
      </c>
      <c r="D16" s="5" t="s">
        <v>337</v>
      </c>
      <c r="E16" s="171"/>
      <c r="F16" s="23">
        <v>40000</v>
      </c>
      <c r="G16" s="23">
        <v>18448.5</v>
      </c>
      <c r="H16" s="23">
        <v>18389.5</v>
      </c>
      <c r="I16" s="23">
        <f t="shared" si="0"/>
        <v>46.12125</v>
      </c>
      <c r="J16" s="25">
        <f t="shared" si="1"/>
        <v>100.3208352592512</v>
      </c>
    </row>
    <row r="17" spans="1:10" ht="30.75" customHeight="1">
      <c r="A17" s="172" t="s">
        <v>22</v>
      </c>
      <c r="B17" s="173"/>
      <c r="C17" s="173"/>
      <c r="D17" s="174"/>
      <c r="E17" s="24">
        <f>SUM(E15:E16)</f>
        <v>43300</v>
      </c>
      <c r="F17" s="24">
        <f>SUM(F15:F16)</f>
        <v>43300</v>
      </c>
      <c r="G17" s="24">
        <f>SUM(G15:G16)</f>
        <v>19631.5</v>
      </c>
      <c r="H17" s="24">
        <f>SUM(H15:H16)</f>
        <v>20039.5</v>
      </c>
      <c r="I17" s="24">
        <f t="shared" si="0"/>
        <v>45.338337182448036</v>
      </c>
      <c r="J17" s="24">
        <f t="shared" si="1"/>
        <v>97.96402105840964</v>
      </c>
    </row>
    <row r="18" spans="1:10" ht="28.5">
      <c r="A18" s="175">
        <v>756</v>
      </c>
      <c r="B18" s="3">
        <v>75601</v>
      </c>
      <c r="C18" s="9" t="s">
        <v>24</v>
      </c>
      <c r="D18" s="5" t="s">
        <v>27</v>
      </c>
      <c r="E18" s="23">
        <v>2000</v>
      </c>
      <c r="F18" s="23">
        <v>2000</v>
      </c>
      <c r="G18" s="23">
        <v>820</v>
      </c>
      <c r="H18" s="23">
        <v>810</v>
      </c>
      <c r="I18" s="23">
        <f t="shared" si="0"/>
        <v>41</v>
      </c>
      <c r="J18" s="25">
        <f>G18/H18*100</f>
        <v>101.23456790123457</v>
      </c>
    </row>
    <row r="19" spans="1:10" ht="71.25">
      <c r="A19" s="179"/>
      <c r="B19" s="3">
        <v>75615</v>
      </c>
      <c r="C19" s="9" t="s">
        <v>25</v>
      </c>
      <c r="D19" s="5" t="s">
        <v>28</v>
      </c>
      <c r="E19" s="170">
        <v>150500</v>
      </c>
      <c r="F19" s="23">
        <v>500</v>
      </c>
      <c r="G19" s="23">
        <v>160</v>
      </c>
      <c r="H19" s="23">
        <v>314</v>
      </c>
      <c r="I19" s="23">
        <f t="shared" si="0"/>
        <v>32</v>
      </c>
      <c r="J19" s="25">
        <f>G19/H19*100</f>
        <v>50.955414012738856</v>
      </c>
    </row>
    <row r="20" spans="1:10" ht="71.25">
      <c r="A20" s="176"/>
      <c r="B20" s="3">
        <v>75616</v>
      </c>
      <c r="C20" s="9" t="s">
        <v>25</v>
      </c>
      <c r="D20" s="5" t="s">
        <v>29</v>
      </c>
      <c r="E20" s="171"/>
      <c r="F20" s="23">
        <v>150000</v>
      </c>
      <c r="G20" s="23">
        <v>43117.25</v>
      </c>
      <c r="H20" s="23">
        <v>63830.2</v>
      </c>
      <c r="I20" s="23">
        <f t="shared" si="0"/>
        <v>28.744833333333332</v>
      </c>
      <c r="J20" s="25">
        <f t="shared" si="1"/>
        <v>67.54992151050757</v>
      </c>
    </row>
    <row r="21" spans="1:10" ht="30.75" customHeight="1">
      <c r="A21" s="172" t="s">
        <v>26</v>
      </c>
      <c r="B21" s="173"/>
      <c r="C21" s="173"/>
      <c r="D21" s="174"/>
      <c r="E21" s="24">
        <f>SUM(E18:E20)</f>
        <v>152500</v>
      </c>
      <c r="F21" s="24">
        <f>SUM(F18:F20)</f>
        <v>152500</v>
      </c>
      <c r="G21" s="24">
        <f>SUM(G18:G20)</f>
        <v>44097.25</v>
      </c>
      <c r="H21" s="24">
        <f>SUM(H18:H20)</f>
        <v>64954.2</v>
      </c>
      <c r="I21" s="24">
        <f t="shared" si="0"/>
        <v>28.91622950819672</v>
      </c>
      <c r="J21" s="24">
        <f t="shared" si="1"/>
        <v>67.88975924574547</v>
      </c>
    </row>
    <row r="22" spans="1:10" ht="42.75">
      <c r="A22" s="175">
        <v>756</v>
      </c>
      <c r="B22" s="175">
        <v>75616</v>
      </c>
      <c r="C22" s="9" t="s">
        <v>30</v>
      </c>
      <c r="D22" s="5" t="s">
        <v>36</v>
      </c>
      <c r="E22" s="23">
        <v>5000</v>
      </c>
      <c r="F22" s="23">
        <v>5000</v>
      </c>
      <c r="G22" s="23">
        <v>3618</v>
      </c>
      <c r="H22" s="23">
        <v>3183.62</v>
      </c>
      <c r="I22" s="23">
        <f t="shared" si="0"/>
        <v>72.36</v>
      </c>
      <c r="J22" s="25">
        <f t="shared" si="1"/>
        <v>113.64421633235122</v>
      </c>
    </row>
    <row r="23" spans="1:10" ht="28.5">
      <c r="A23" s="179"/>
      <c r="B23" s="179"/>
      <c r="C23" s="9" t="s">
        <v>31</v>
      </c>
      <c r="D23" s="5" t="s">
        <v>37</v>
      </c>
      <c r="E23" s="23">
        <v>200</v>
      </c>
      <c r="F23" s="23">
        <v>200</v>
      </c>
      <c r="G23" s="23">
        <v>75</v>
      </c>
      <c r="H23" s="23">
        <v>45</v>
      </c>
      <c r="I23" s="23">
        <f t="shared" si="0"/>
        <v>37.5</v>
      </c>
      <c r="J23" s="25">
        <f t="shared" si="1"/>
        <v>166.66666666666669</v>
      </c>
    </row>
    <row r="24" spans="1:10" ht="28.5">
      <c r="A24" s="179"/>
      <c r="B24" s="176"/>
      <c r="C24" s="9" t="s">
        <v>32</v>
      </c>
      <c r="D24" s="5" t="s">
        <v>38</v>
      </c>
      <c r="E24" s="23">
        <v>2000</v>
      </c>
      <c r="F24" s="23">
        <v>2000</v>
      </c>
      <c r="G24" s="23">
        <v>1047</v>
      </c>
      <c r="H24" s="23">
        <v>851</v>
      </c>
      <c r="I24" s="23">
        <f t="shared" si="0"/>
        <v>52.349999999999994</v>
      </c>
      <c r="J24" s="25">
        <f t="shared" si="1"/>
        <v>123.03172737955346</v>
      </c>
    </row>
    <row r="25" spans="1:10" ht="28.5">
      <c r="A25" s="179"/>
      <c r="B25" s="175">
        <v>75618</v>
      </c>
      <c r="C25" s="9" t="s">
        <v>33</v>
      </c>
      <c r="D25" s="5" t="s">
        <v>39</v>
      </c>
      <c r="E25" s="23">
        <v>15000</v>
      </c>
      <c r="F25" s="23">
        <v>15000</v>
      </c>
      <c r="G25" s="23">
        <v>7466.5</v>
      </c>
      <c r="H25" s="23">
        <v>7323.5</v>
      </c>
      <c r="I25" s="23">
        <f t="shared" si="0"/>
        <v>49.77666666666667</v>
      </c>
      <c r="J25" s="25">
        <f t="shared" si="1"/>
        <v>101.95261828360755</v>
      </c>
    </row>
    <row r="26" spans="1:10" ht="28.5">
      <c r="A26" s="179"/>
      <c r="B26" s="179"/>
      <c r="C26" s="9" t="s">
        <v>34</v>
      </c>
      <c r="D26" s="5" t="s">
        <v>40</v>
      </c>
      <c r="E26" s="23">
        <v>3500</v>
      </c>
      <c r="F26" s="23">
        <v>3500</v>
      </c>
      <c r="G26" s="23"/>
      <c r="H26" s="23"/>
      <c r="I26" s="23"/>
      <c r="J26" s="25"/>
    </row>
    <row r="27" spans="1:10" ht="72" customHeight="1">
      <c r="A27" s="176"/>
      <c r="B27" s="176"/>
      <c r="C27" s="9" t="s">
        <v>35</v>
      </c>
      <c r="D27" s="5" t="s">
        <v>41</v>
      </c>
      <c r="E27" s="23">
        <v>15608</v>
      </c>
      <c r="F27" s="23">
        <v>15608</v>
      </c>
      <c r="G27" s="23">
        <v>8756</v>
      </c>
      <c r="H27" s="23">
        <v>7194</v>
      </c>
      <c r="I27" s="23">
        <f t="shared" si="0"/>
        <v>56.099436186571</v>
      </c>
      <c r="J27" s="25">
        <f t="shared" si="1"/>
        <v>121.7125382262997</v>
      </c>
    </row>
    <row r="28" spans="1:10" ht="15">
      <c r="A28" s="180" t="s">
        <v>388</v>
      </c>
      <c r="B28" s="181"/>
      <c r="C28" s="181"/>
      <c r="D28" s="182"/>
      <c r="E28" s="24">
        <f>SUM(E22:E27)</f>
        <v>41308</v>
      </c>
      <c r="F28" s="24">
        <f>SUM(F22:F27)</f>
        <v>41308</v>
      </c>
      <c r="G28" s="24">
        <f>SUM(G22:G27)</f>
        <v>20962.5</v>
      </c>
      <c r="H28" s="24">
        <f>SUM(H22:H27)</f>
        <v>18597.12</v>
      </c>
      <c r="I28" s="24">
        <f t="shared" si="0"/>
        <v>50.746828701462185</v>
      </c>
      <c r="J28" s="24">
        <f t="shared" si="1"/>
        <v>112.71906617798886</v>
      </c>
    </row>
    <row r="29" spans="1:10" ht="48" customHeight="1">
      <c r="A29" s="190" t="s">
        <v>345</v>
      </c>
      <c r="B29" s="190"/>
      <c r="C29" s="190"/>
      <c r="D29" s="190"/>
      <c r="E29" s="24">
        <f>SUM(E30:E31)</f>
        <v>1535078</v>
      </c>
      <c r="F29" s="24">
        <f>SUM(F30:F31)</f>
        <v>1535078</v>
      </c>
      <c r="G29" s="24">
        <f>SUM(G30:G31)</f>
        <v>654902.78</v>
      </c>
      <c r="H29" s="24">
        <f>SUM(H30:H31)</f>
        <v>518558.22</v>
      </c>
      <c r="I29" s="24">
        <f t="shared" si="0"/>
        <v>42.66250835462433</v>
      </c>
      <c r="J29" s="24">
        <f t="shared" si="1"/>
        <v>126.29300910513</v>
      </c>
    </row>
    <row r="30" spans="1:10" ht="59.25" customHeight="1">
      <c r="A30" s="177">
        <v>756</v>
      </c>
      <c r="B30" s="175">
        <v>75621</v>
      </c>
      <c r="C30" s="9" t="s">
        <v>42</v>
      </c>
      <c r="D30" s="5" t="s">
        <v>44</v>
      </c>
      <c r="E30" s="23">
        <v>1532578</v>
      </c>
      <c r="F30" s="23">
        <v>1532578</v>
      </c>
      <c r="G30" s="23">
        <v>656571</v>
      </c>
      <c r="H30" s="23">
        <v>517472</v>
      </c>
      <c r="I30" s="23">
        <f t="shared" si="0"/>
        <v>42.84095165140045</v>
      </c>
      <c r="J30" s="25">
        <f t="shared" si="1"/>
        <v>126.88048821965245</v>
      </c>
    </row>
    <row r="31" spans="1:10" ht="57.75" customHeight="1">
      <c r="A31" s="177"/>
      <c r="B31" s="176"/>
      <c r="C31" s="9" t="s">
        <v>43</v>
      </c>
      <c r="D31" s="5" t="s">
        <v>45</v>
      </c>
      <c r="E31" s="23">
        <v>2500</v>
      </c>
      <c r="F31" s="23">
        <v>2500</v>
      </c>
      <c r="G31" s="23">
        <v>-1668.22</v>
      </c>
      <c r="H31" s="23">
        <v>1086.22</v>
      </c>
      <c r="I31" s="23">
        <f t="shared" si="0"/>
        <v>-66.72879999999999</v>
      </c>
      <c r="J31" s="25">
        <f t="shared" si="1"/>
        <v>-153.580306015356</v>
      </c>
    </row>
    <row r="32" spans="1:10" ht="15">
      <c r="A32" s="172" t="s">
        <v>57</v>
      </c>
      <c r="B32" s="173"/>
      <c r="C32" s="173"/>
      <c r="D32" s="174"/>
      <c r="E32" s="24">
        <f>SUM(E33:E41)</f>
        <v>2686751</v>
      </c>
      <c r="F32" s="24">
        <f>SUM(F33:F41)</f>
        <v>2686751</v>
      </c>
      <c r="G32" s="24">
        <f>SUM(G33:G41)</f>
        <v>458138.08</v>
      </c>
      <c r="H32" s="24">
        <f>SUM(H33:H41)</f>
        <v>541729.6900000001</v>
      </c>
      <c r="I32" s="24">
        <f t="shared" si="0"/>
        <v>17.05175060882084</v>
      </c>
      <c r="J32" s="24">
        <f t="shared" si="1"/>
        <v>84.56949811999411</v>
      </c>
    </row>
    <row r="33" spans="1:10" ht="14.25">
      <c r="A33" s="177">
        <v>400</v>
      </c>
      <c r="B33" s="3">
        <v>40001</v>
      </c>
      <c r="C33" s="9" t="s">
        <v>46</v>
      </c>
      <c r="D33" s="5" t="s">
        <v>50</v>
      </c>
      <c r="E33" s="178">
        <v>350682</v>
      </c>
      <c r="F33" s="23">
        <v>71000</v>
      </c>
      <c r="G33" s="23">
        <v>33809.24</v>
      </c>
      <c r="H33" s="23">
        <v>34585.2</v>
      </c>
      <c r="I33" s="23">
        <f t="shared" si="0"/>
        <v>47.61864788732394</v>
      </c>
      <c r="J33" s="25">
        <f t="shared" si="1"/>
        <v>97.75638134230827</v>
      </c>
    </row>
    <row r="34" spans="1:10" ht="14.25">
      <c r="A34" s="177"/>
      <c r="B34" s="3">
        <v>40002</v>
      </c>
      <c r="C34" s="9" t="s">
        <v>46</v>
      </c>
      <c r="D34" s="5" t="s">
        <v>51</v>
      </c>
      <c r="E34" s="178"/>
      <c r="F34" s="23">
        <v>279682</v>
      </c>
      <c r="G34" s="23">
        <v>132128.55</v>
      </c>
      <c r="H34" s="23">
        <v>122965.61</v>
      </c>
      <c r="I34" s="23">
        <f t="shared" si="0"/>
        <v>47.24242175041654</v>
      </c>
      <c r="J34" s="25">
        <f t="shared" si="1"/>
        <v>107.45162814220983</v>
      </c>
    </row>
    <row r="35" spans="1:10" ht="45" customHeight="1">
      <c r="A35" s="179">
        <v>700</v>
      </c>
      <c r="B35" s="179">
        <v>70005</v>
      </c>
      <c r="C35" s="20" t="s">
        <v>47</v>
      </c>
      <c r="D35" s="21" t="s">
        <v>346</v>
      </c>
      <c r="E35" s="26">
        <v>2200</v>
      </c>
      <c r="F35" s="26">
        <v>2200</v>
      </c>
      <c r="G35" s="26">
        <v>1531.39</v>
      </c>
      <c r="H35" s="26">
        <v>1528.51</v>
      </c>
      <c r="I35" s="26">
        <f t="shared" si="0"/>
        <v>69.60863636363636</v>
      </c>
      <c r="J35" s="27">
        <f t="shared" si="1"/>
        <v>100.18841878692322</v>
      </c>
    </row>
    <row r="36" spans="1:10" ht="32.25" customHeight="1">
      <c r="A36" s="179"/>
      <c r="B36" s="179"/>
      <c r="C36" s="20" t="s">
        <v>49</v>
      </c>
      <c r="D36" s="5" t="s">
        <v>56</v>
      </c>
      <c r="E36" s="26">
        <v>2300</v>
      </c>
      <c r="F36" s="26">
        <v>2300</v>
      </c>
      <c r="G36" s="26">
        <v>6162.62</v>
      </c>
      <c r="H36" s="26"/>
      <c r="I36" s="26">
        <f t="shared" si="0"/>
        <v>267.94</v>
      </c>
      <c r="J36" s="27"/>
    </row>
    <row r="37" spans="1:10" ht="114">
      <c r="A37" s="179"/>
      <c r="B37" s="176"/>
      <c r="C37" s="9" t="s">
        <v>48</v>
      </c>
      <c r="D37" s="5" t="s">
        <v>52</v>
      </c>
      <c r="E37" s="23">
        <v>1788425</v>
      </c>
      <c r="F37" s="23">
        <v>1788425</v>
      </c>
      <c r="G37" s="23">
        <v>54319.22</v>
      </c>
      <c r="H37" s="23">
        <v>159872.21</v>
      </c>
      <c r="I37" s="23">
        <f t="shared" si="0"/>
        <v>3.0372657505906036</v>
      </c>
      <c r="J37" s="25">
        <f t="shared" si="1"/>
        <v>33.97664922502791</v>
      </c>
    </row>
    <row r="38" spans="1:10" ht="30" customHeight="1">
      <c r="A38" s="179"/>
      <c r="B38" s="175">
        <v>70095</v>
      </c>
      <c r="C38" s="9" t="s">
        <v>49</v>
      </c>
      <c r="D38" s="5" t="s">
        <v>53</v>
      </c>
      <c r="E38" s="23">
        <v>300000</v>
      </c>
      <c r="F38" s="23">
        <v>300000</v>
      </c>
      <c r="G38" s="23">
        <v>129521.16</v>
      </c>
      <c r="H38" s="23">
        <v>123303.57</v>
      </c>
      <c r="I38" s="23">
        <f t="shared" si="0"/>
        <v>43.173719999999996</v>
      </c>
      <c r="J38" s="25">
        <f t="shared" si="1"/>
        <v>105.04250606855908</v>
      </c>
    </row>
    <row r="39" spans="1:10" ht="28.5">
      <c r="A39" s="176"/>
      <c r="B39" s="176"/>
      <c r="C39" s="9" t="s">
        <v>46</v>
      </c>
      <c r="D39" s="5" t="s">
        <v>54</v>
      </c>
      <c r="E39" s="23">
        <v>230000</v>
      </c>
      <c r="F39" s="23">
        <v>230000</v>
      </c>
      <c r="G39" s="23">
        <v>94788.22</v>
      </c>
      <c r="H39" s="23">
        <v>93605.05</v>
      </c>
      <c r="I39" s="23">
        <f t="shared" si="0"/>
        <v>41.21226956521739</v>
      </c>
      <c r="J39" s="25">
        <f t="shared" si="1"/>
        <v>101.26400231611434</v>
      </c>
    </row>
    <row r="40" spans="1:10" ht="24" customHeight="1">
      <c r="A40" s="3">
        <v>710</v>
      </c>
      <c r="B40" s="3">
        <v>71035</v>
      </c>
      <c r="C40" s="9" t="s">
        <v>46</v>
      </c>
      <c r="D40" s="5" t="s">
        <v>55</v>
      </c>
      <c r="E40" s="23">
        <v>10000</v>
      </c>
      <c r="F40" s="23">
        <v>10000</v>
      </c>
      <c r="G40" s="23">
        <v>4500</v>
      </c>
      <c r="H40" s="23">
        <v>4790</v>
      </c>
      <c r="I40" s="23">
        <f t="shared" si="0"/>
        <v>45</v>
      </c>
      <c r="J40" s="25">
        <f t="shared" si="1"/>
        <v>93.94572025052193</v>
      </c>
    </row>
    <row r="41" spans="1:10" ht="28.5">
      <c r="A41" s="3">
        <v>801</v>
      </c>
      <c r="B41" s="3">
        <v>80101</v>
      </c>
      <c r="C41" s="9" t="s">
        <v>49</v>
      </c>
      <c r="D41" s="5" t="s">
        <v>56</v>
      </c>
      <c r="E41" s="23">
        <v>3144</v>
      </c>
      <c r="F41" s="23">
        <v>3144</v>
      </c>
      <c r="G41" s="23">
        <v>1377.68</v>
      </c>
      <c r="H41" s="23">
        <v>1079.54</v>
      </c>
      <c r="I41" s="23">
        <f t="shared" si="0"/>
        <v>43.81933842239186</v>
      </c>
      <c r="J41" s="25">
        <f t="shared" si="1"/>
        <v>127.61731848750395</v>
      </c>
    </row>
    <row r="42" spans="1:10" ht="30" customHeight="1">
      <c r="A42" s="172" t="s">
        <v>347</v>
      </c>
      <c r="B42" s="173"/>
      <c r="C42" s="173"/>
      <c r="D42" s="174"/>
      <c r="E42" s="24">
        <f>SUM(E43:E45)</f>
        <v>15200</v>
      </c>
      <c r="F42" s="24">
        <f>SUM(F43:F45)</f>
        <v>18200</v>
      </c>
      <c r="G42" s="24">
        <f>SUM(G43:G45)</f>
        <v>12802.73</v>
      </c>
      <c r="H42" s="24">
        <f>SUM(H43:H45)</f>
        <v>15555</v>
      </c>
      <c r="I42" s="24">
        <f t="shared" si="0"/>
        <v>70.34467032967032</v>
      </c>
      <c r="J42" s="24">
        <f t="shared" si="1"/>
        <v>82.3062037929926</v>
      </c>
    </row>
    <row r="43" spans="1:10" ht="14.25">
      <c r="A43" s="175">
        <v>801</v>
      </c>
      <c r="B43" s="3">
        <v>80101</v>
      </c>
      <c r="C43" s="9" t="s">
        <v>46</v>
      </c>
      <c r="D43" s="5" t="s">
        <v>58</v>
      </c>
      <c r="E43" s="170">
        <v>15000</v>
      </c>
      <c r="F43" s="23">
        <v>0</v>
      </c>
      <c r="G43" s="23">
        <v>1870.23</v>
      </c>
      <c r="H43" s="23">
        <v>4526.57</v>
      </c>
      <c r="I43" s="23"/>
      <c r="J43" s="25">
        <f t="shared" si="1"/>
        <v>41.31671442173655</v>
      </c>
    </row>
    <row r="44" spans="1:10" ht="14.25">
      <c r="A44" s="176"/>
      <c r="B44" s="3">
        <v>80104</v>
      </c>
      <c r="C44" s="9" t="s">
        <v>46</v>
      </c>
      <c r="D44" s="5" t="s">
        <v>58</v>
      </c>
      <c r="E44" s="171"/>
      <c r="F44" s="23">
        <v>18000</v>
      </c>
      <c r="G44" s="23">
        <v>10932.5</v>
      </c>
      <c r="H44" s="23">
        <v>10867.5</v>
      </c>
      <c r="I44" s="23">
        <f t="shared" si="0"/>
        <v>60.736111111111114</v>
      </c>
      <c r="J44" s="25">
        <f t="shared" si="1"/>
        <v>100.59811364159191</v>
      </c>
    </row>
    <row r="45" spans="1:10" ht="14.25">
      <c r="A45" s="3">
        <v>852</v>
      </c>
      <c r="B45" s="3">
        <v>85219</v>
      </c>
      <c r="C45" s="9" t="s">
        <v>46</v>
      </c>
      <c r="D45" s="5" t="s">
        <v>58</v>
      </c>
      <c r="E45" s="23">
        <v>200</v>
      </c>
      <c r="F45" s="23">
        <v>200</v>
      </c>
      <c r="G45" s="23">
        <v>0</v>
      </c>
      <c r="H45" s="23">
        <v>160.93</v>
      </c>
      <c r="I45" s="23">
        <f t="shared" si="0"/>
        <v>0</v>
      </c>
      <c r="J45" s="25">
        <f t="shared" si="1"/>
        <v>0</v>
      </c>
    </row>
    <row r="46" spans="1:10" ht="15">
      <c r="A46" s="180" t="s">
        <v>348</v>
      </c>
      <c r="B46" s="181"/>
      <c r="C46" s="181"/>
      <c r="D46" s="182"/>
      <c r="E46" s="24">
        <f>SUM(E47:E52)</f>
        <v>68800</v>
      </c>
      <c r="F46" s="24">
        <f>SUM(F47:F52)</f>
        <v>68800</v>
      </c>
      <c r="G46" s="24">
        <f>SUM(G47:G52)</f>
        <v>50196.009999999995</v>
      </c>
      <c r="H46" s="24">
        <f>SUM(H47:H52)</f>
        <v>44163.670000000006</v>
      </c>
      <c r="I46" s="24">
        <f>G46/F46*100</f>
        <v>72.95931686046511</v>
      </c>
      <c r="J46" s="24">
        <f>G46/H46*100</f>
        <v>113.6590550558864</v>
      </c>
    </row>
    <row r="47" spans="1:10" ht="28.5">
      <c r="A47" s="9" t="s">
        <v>68</v>
      </c>
      <c r="B47" s="9" t="s">
        <v>69</v>
      </c>
      <c r="C47" s="9" t="s">
        <v>64</v>
      </c>
      <c r="D47" s="5" t="s">
        <v>66</v>
      </c>
      <c r="E47" s="23">
        <v>1300</v>
      </c>
      <c r="F47" s="23">
        <v>1300</v>
      </c>
      <c r="G47" s="23">
        <v>640.5</v>
      </c>
      <c r="H47" s="23">
        <v>805.49</v>
      </c>
      <c r="I47" s="23">
        <f>G47/F47*100</f>
        <v>49.269230769230774</v>
      </c>
      <c r="J47" s="25">
        <f>G47/H47*100</f>
        <v>79.516815851221</v>
      </c>
    </row>
    <row r="48" spans="1:10" ht="28.5">
      <c r="A48" s="9">
        <v>750</v>
      </c>
      <c r="B48" s="9">
        <v>75023</v>
      </c>
      <c r="C48" s="9" t="s">
        <v>64</v>
      </c>
      <c r="D48" s="5" t="s">
        <v>66</v>
      </c>
      <c r="E48" s="23">
        <v>500</v>
      </c>
      <c r="F48" s="23">
        <v>500</v>
      </c>
      <c r="G48" s="23">
        <v>622.6</v>
      </c>
      <c r="H48" s="23">
        <v>407.1</v>
      </c>
      <c r="I48" s="23">
        <f>G48/F48*100</f>
        <v>124.52000000000001</v>
      </c>
      <c r="J48" s="25">
        <f>G48/H48*100</f>
        <v>152.93539670842543</v>
      </c>
    </row>
    <row r="49" spans="1:10" ht="42.75">
      <c r="A49" s="3">
        <v>756</v>
      </c>
      <c r="B49" s="3">
        <v>75618</v>
      </c>
      <c r="C49" s="9" t="s">
        <v>65</v>
      </c>
      <c r="D49" s="5" t="s">
        <v>67</v>
      </c>
      <c r="E49" s="23">
        <v>53000</v>
      </c>
      <c r="F49" s="23">
        <v>53000</v>
      </c>
      <c r="G49" s="23">
        <v>42482.99</v>
      </c>
      <c r="H49" s="23">
        <v>37111.87</v>
      </c>
      <c r="I49" s="23">
        <f>G49/F49*100</f>
        <v>80.15658490566038</v>
      </c>
      <c r="J49" s="25">
        <f>G49/H49*100</f>
        <v>114.47278188892125</v>
      </c>
    </row>
    <row r="50" spans="1:10" ht="28.5">
      <c r="A50" s="3">
        <v>900</v>
      </c>
      <c r="B50" s="3">
        <v>90019</v>
      </c>
      <c r="C50" s="9" t="s">
        <v>64</v>
      </c>
      <c r="D50" s="5" t="s">
        <v>66</v>
      </c>
      <c r="E50" s="23">
        <v>12000</v>
      </c>
      <c r="F50" s="23">
        <v>12000</v>
      </c>
      <c r="G50" s="23">
        <v>6449.92</v>
      </c>
      <c r="H50" s="23">
        <v>5173.39</v>
      </c>
      <c r="I50" s="23">
        <f>G50/F50*100</f>
        <v>53.74933333333334</v>
      </c>
      <c r="J50" s="25">
        <f>G50/H50*100</f>
        <v>124.67492301952878</v>
      </c>
    </row>
    <row r="51" spans="1:10" ht="28.5">
      <c r="A51" s="3">
        <v>921</v>
      </c>
      <c r="B51" s="3">
        <v>92109</v>
      </c>
      <c r="C51" s="9" t="s">
        <v>64</v>
      </c>
      <c r="D51" s="5" t="s">
        <v>66</v>
      </c>
      <c r="E51" s="23">
        <v>1000</v>
      </c>
      <c r="F51" s="23">
        <v>1000</v>
      </c>
      <c r="G51" s="23"/>
      <c r="H51" s="23">
        <v>665.82</v>
      </c>
      <c r="I51" s="23"/>
      <c r="J51" s="25"/>
    </row>
    <row r="52" spans="1:10" ht="28.5">
      <c r="A52" s="3">
        <v>926</v>
      </c>
      <c r="B52" s="3">
        <v>92695</v>
      </c>
      <c r="C52" s="9" t="s">
        <v>64</v>
      </c>
      <c r="D52" s="5" t="s">
        <v>66</v>
      </c>
      <c r="E52" s="23">
        <v>1000</v>
      </c>
      <c r="F52" s="23">
        <v>1000</v>
      </c>
      <c r="G52" s="23"/>
      <c r="H52" s="23"/>
      <c r="I52" s="23"/>
      <c r="J52" s="25"/>
    </row>
    <row r="53" spans="1:10" ht="15">
      <c r="A53" s="180" t="s">
        <v>349</v>
      </c>
      <c r="B53" s="181"/>
      <c r="C53" s="181"/>
      <c r="D53" s="182"/>
      <c r="E53" s="24">
        <f>SUM(E54:E63)</f>
        <v>11398</v>
      </c>
      <c r="F53" s="24">
        <f>SUM(F54:F63)</f>
        <v>11398</v>
      </c>
      <c r="G53" s="24">
        <f>SUM(G54:G63)</f>
        <v>7537.27</v>
      </c>
      <c r="H53" s="24">
        <f>SUM(H54:H63)</f>
        <v>5995.329999999999</v>
      </c>
      <c r="I53" s="24">
        <f aca="true" t="shared" si="2" ref="I53:I61">G53/F53*100</f>
        <v>66.12800491314266</v>
      </c>
      <c r="J53" s="24">
        <f aca="true" t="shared" si="3" ref="J53:J63">G53/H53*100</f>
        <v>125.71901796898588</v>
      </c>
    </row>
    <row r="54" spans="1:10" ht="28.5">
      <c r="A54" s="177">
        <v>400</v>
      </c>
      <c r="B54" s="3">
        <v>40001</v>
      </c>
      <c r="C54" s="9" t="s">
        <v>70</v>
      </c>
      <c r="D54" s="5" t="s">
        <v>72</v>
      </c>
      <c r="E54" s="178">
        <v>1500</v>
      </c>
      <c r="F54" s="23">
        <v>500</v>
      </c>
      <c r="G54" s="23">
        <v>170.39</v>
      </c>
      <c r="H54" s="23">
        <v>331.5</v>
      </c>
      <c r="I54" s="23">
        <f t="shared" si="2"/>
        <v>34.077999999999996</v>
      </c>
      <c r="J54" s="25">
        <f t="shared" si="3"/>
        <v>51.399698340874814</v>
      </c>
    </row>
    <row r="55" spans="1:10" ht="28.5">
      <c r="A55" s="177"/>
      <c r="B55" s="3">
        <v>40002</v>
      </c>
      <c r="C55" s="9" t="s">
        <v>70</v>
      </c>
      <c r="D55" s="5" t="s">
        <v>73</v>
      </c>
      <c r="E55" s="178"/>
      <c r="F55" s="23">
        <v>1000</v>
      </c>
      <c r="G55" s="23">
        <v>1706.91</v>
      </c>
      <c r="H55" s="23">
        <v>222.37</v>
      </c>
      <c r="I55" s="23">
        <f t="shared" si="2"/>
        <v>170.691</v>
      </c>
      <c r="J55" s="25">
        <f t="shared" si="3"/>
        <v>767.5990466339885</v>
      </c>
    </row>
    <row r="56" spans="1:10" ht="28.5">
      <c r="A56" s="179">
        <v>700</v>
      </c>
      <c r="B56" s="19">
        <v>70005</v>
      </c>
      <c r="C56" s="20" t="s">
        <v>70</v>
      </c>
      <c r="D56" s="21" t="s">
        <v>74</v>
      </c>
      <c r="E56" s="189">
        <v>6228</v>
      </c>
      <c r="F56" s="26">
        <v>1228</v>
      </c>
      <c r="G56" s="26">
        <v>219.51</v>
      </c>
      <c r="H56" s="26">
        <v>766.19</v>
      </c>
      <c r="I56" s="26">
        <f t="shared" si="2"/>
        <v>17.87540716612378</v>
      </c>
      <c r="J56" s="25">
        <f t="shared" si="3"/>
        <v>28.64955167778227</v>
      </c>
    </row>
    <row r="57" spans="1:10" ht="14.25" customHeight="1">
      <c r="A57" s="176"/>
      <c r="B57" s="3">
        <v>70095</v>
      </c>
      <c r="C57" s="9" t="s">
        <v>70</v>
      </c>
      <c r="D57" s="5" t="s">
        <v>75</v>
      </c>
      <c r="E57" s="171"/>
      <c r="F57" s="23">
        <v>5000</v>
      </c>
      <c r="G57" s="23">
        <v>1668.02</v>
      </c>
      <c r="H57" s="23">
        <v>3091.09</v>
      </c>
      <c r="I57" s="23">
        <f t="shared" si="2"/>
        <v>33.3604</v>
      </c>
      <c r="J57" s="25">
        <f t="shared" si="3"/>
        <v>53.962194565671005</v>
      </c>
    </row>
    <row r="58" spans="1:10" ht="42.75">
      <c r="A58" s="3">
        <v>750</v>
      </c>
      <c r="B58" s="3">
        <v>75023</v>
      </c>
      <c r="C58" s="9" t="s">
        <v>70</v>
      </c>
      <c r="D58" s="5" t="s">
        <v>76</v>
      </c>
      <c r="E58" s="23">
        <v>500</v>
      </c>
      <c r="F58" s="23">
        <v>500</v>
      </c>
      <c r="G58" s="23">
        <v>485.4</v>
      </c>
      <c r="H58" s="23">
        <v>142.19</v>
      </c>
      <c r="I58" s="23">
        <f t="shared" si="2"/>
        <v>97.08</v>
      </c>
      <c r="J58" s="25">
        <f t="shared" si="3"/>
        <v>341.3742175961741</v>
      </c>
    </row>
    <row r="59" spans="1:10" ht="42.75">
      <c r="A59" s="175">
        <v>756</v>
      </c>
      <c r="B59" s="3">
        <v>75615</v>
      </c>
      <c r="C59" s="9" t="s">
        <v>71</v>
      </c>
      <c r="D59" s="5" t="s">
        <v>77</v>
      </c>
      <c r="E59" s="170">
        <v>3000</v>
      </c>
      <c r="F59" s="23">
        <v>500</v>
      </c>
      <c r="G59" s="23">
        <v>817.3</v>
      </c>
      <c r="H59" s="23">
        <v>234.65</v>
      </c>
      <c r="I59" s="23">
        <f t="shared" si="2"/>
        <v>163.45999999999998</v>
      </c>
      <c r="J59" s="25">
        <f t="shared" si="3"/>
        <v>348.30598764116763</v>
      </c>
    </row>
    <row r="60" spans="1:10" ht="42.75">
      <c r="A60" s="176"/>
      <c r="B60" s="3">
        <v>75616</v>
      </c>
      <c r="C60" s="9" t="s">
        <v>71</v>
      </c>
      <c r="D60" s="5" t="s">
        <v>78</v>
      </c>
      <c r="E60" s="171"/>
      <c r="F60" s="23">
        <v>2500</v>
      </c>
      <c r="G60" s="23">
        <v>2379.92</v>
      </c>
      <c r="H60" s="23">
        <v>1082.06</v>
      </c>
      <c r="I60" s="23">
        <f t="shared" si="2"/>
        <v>95.19680000000001</v>
      </c>
      <c r="J60" s="25">
        <f t="shared" si="3"/>
        <v>219.94344121398078</v>
      </c>
    </row>
    <row r="61" spans="1:10" ht="20.25" customHeight="1">
      <c r="A61" s="175">
        <v>801</v>
      </c>
      <c r="B61" s="3">
        <v>80101</v>
      </c>
      <c r="C61" s="9" t="s">
        <v>70</v>
      </c>
      <c r="D61" s="5" t="s">
        <v>113</v>
      </c>
      <c r="E61" s="170">
        <v>120</v>
      </c>
      <c r="F61" s="23">
        <v>120</v>
      </c>
      <c r="G61" s="23">
        <v>49.07</v>
      </c>
      <c r="H61" s="23">
        <v>82.6</v>
      </c>
      <c r="I61" s="23">
        <f t="shared" si="2"/>
        <v>40.891666666666666</v>
      </c>
      <c r="J61" s="25">
        <f t="shared" si="3"/>
        <v>59.40677966101695</v>
      </c>
    </row>
    <row r="62" spans="1:10" ht="23.25" customHeight="1">
      <c r="A62" s="176"/>
      <c r="B62" s="3">
        <v>80104</v>
      </c>
      <c r="C62" s="9" t="s">
        <v>70</v>
      </c>
      <c r="D62" s="5" t="s">
        <v>113</v>
      </c>
      <c r="E62" s="171"/>
      <c r="F62" s="23"/>
      <c r="G62" s="23">
        <v>16.25</v>
      </c>
      <c r="H62" s="23">
        <v>21.11</v>
      </c>
      <c r="I62" s="23"/>
      <c r="J62" s="25">
        <f t="shared" si="3"/>
        <v>76.97773567029844</v>
      </c>
    </row>
    <row r="63" spans="1:10" ht="21" customHeight="1">
      <c r="A63" s="3">
        <v>852</v>
      </c>
      <c r="B63" s="3">
        <v>85219</v>
      </c>
      <c r="C63" s="9" t="s">
        <v>70</v>
      </c>
      <c r="D63" s="5" t="s">
        <v>113</v>
      </c>
      <c r="E63" s="23">
        <v>50</v>
      </c>
      <c r="F63" s="23">
        <v>50</v>
      </c>
      <c r="G63" s="23">
        <v>24.5</v>
      </c>
      <c r="H63" s="23">
        <v>21.57</v>
      </c>
      <c r="I63" s="23">
        <f>G63/F63*100</f>
        <v>49</v>
      </c>
      <c r="J63" s="25">
        <f t="shared" si="3"/>
        <v>113.58368103847938</v>
      </c>
    </row>
    <row r="64" spans="1:10" ht="18.75" customHeight="1">
      <c r="A64" s="172" t="s">
        <v>350</v>
      </c>
      <c r="B64" s="173"/>
      <c r="C64" s="173"/>
      <c r="D64" s="174"/>
      <c r="E64" s="24">
        <f>SUM(E65:E81)</f>
        <v>2206378</v>
      </c>
      <c r="F64" s="24">
        <f>SUM(F65:F81)</f>
        <v>2311372</v>
      </c>
      <c r="G64" s="24">
        <f>SUM(G65:G81)</f>
        <v>1040813.1000000002</v>
      </c>
      <c r="H64" s="24">
        <f>SUM(H65:H81)</f>
        <v>50098.850000000006</v>
      </c>
      <c r="I64" s="24">
        <f t="shared" si="0"/>
        <v>45.03009900613143</v>
      </c>
      <c r="J64" s="24">
        <f t="shared" si="1"/>
        <v>2077.5189450456446</v>
      </c>
    </row>
    <row r="65" spans="1:10" ht="28.5">
      <c r="A65" s="9" t="s">
        <v>89</v>
      </c>
      <c r="B65" s="9" t="s">
        <v>117</v>
      </c>
      <c r="C65" s="9" t="s">
        <v>59</v>
      </c>
      <c r="D65" s="16" t="s">
        <v>61</v>
      </c>
      <c r="E65" s="25">
        <v>975947</v>
      </c>
      <c r="F65" s="25">
        <v>1020989</v>
      </c>
      <c r="G65" s="25">
        <v>476427.77</v>
      </c>
      <c r="H65" s="25"/>
      <c r="I65" s="25">
        <f t="shared" si="0"/>
        <v>46.66335974236745</v>
      </c>
      <c r="J65" s="25"/>
    </row>
    <row r="66" spans="1:10" ht="28.5">
      <c r="A66" s="164" t="s">
        <v>119</v>
      </c>
      <c r="B66" s="3">
        <v>40001</v>
      </c>
      <c r="C66" s="9" t="s">
        <v>59</v>
      </c>
      <c r="D66" s="16" t="s">
        <v>61</v>
      </c>
      <c r="E66" s="183"/>
      <c r="F66" s="25"/>
      <c r="G66" s="25">
        <v>14.45</v>
      </c>
      <c r="H66" s="25">
        <v>11.1</v>
      </c>
      <c r="I66" s="25"/>
      <c r="J66" s="25">
        <f t="shared" si="1"/>
        <v>130.18018018018017</v>
      </c>
    </row>
    <row r="67" spans="1:10" ht="28.5">
      <c r="A67" s="165"/>
      <c r="B67" s="3">
        <v>40002</v>
      </c>
      <c r="C67" s="9" t="s">
        <v>59</v>
      </c>
      <c r="D67" s="16" t="s">
        <v>61</v>
      </c>
      <c r="E67" s="184"/>
      <c r="F67" s="25"/>
      <c r="G67" s="25">
        <v>769.14</v>
      </c>
      <c r="H67" s="25">
        <v>283.75</v>
      </c>
      <c r="I67" s="25"/>
      <c r="J67" s="25">
        <f t="shared" si="1"/>
        <v>271.06255506607926</v>
      </c>
    </row>
    <row r="68" spans="1:10" ht="28.5">
      <c r="A68" s="175">
        <v>700</v>
      </c>
      <c r="B68" s="3">
        <v>70005</v>
      </c>
      <c r="C68" s="9" t="s">
        <v>59</v>
      </c>
      <c r="D68" s="5" t="s">
        <v>61</v>
      </c>
      <c r="E68" s="183">
        <v>10000</v>
      </c>
      <c r="F68" s="25"/>
      <c r="G68" s="25">
        <v>33.9</v>
      </c>
      <c r="H68" s="25"/>
      <c r="I68" s="25"/>
      <c r="J68" s="25"/>
    </row>
    <row r="69" spans="1:10" ht="28.5">
      <c r="A69" s="176"/>
      <c r="B69" s="3">
        <v>70095</v>
      </c>
      <c r="C69" s="9" t="s">
        <v>59</v>
      </c>
      <c r="D69" s="5" t="s">
        <v>61</v>
      </c>
      <c r="E69" s="191"/>
      <c r="F69" s="23">
        <v>10000</v>
      </c>
      <c r="G69" s="23">
        <v>4264.01</v>
      </c>
      <c r="H69" s="23">
        <v>4713.83</v>
      </c>
      <c r="I69" s="25">
        <f t="shared" si="0"/>
        <v>42.640100000000004</v>
      </c>
      <c r="J69" s="25">
        <f t="shared" si="1"/>
        <v>90.45744118901192</v>
      </c>
    </row>
    <row r="70" spans="1:10" ht="28.5">
      <c r="A70" s="175">
        <v>750</v>
      </c>
      <c r="B70" s="3">
        <v>75011</v>
      </c>
      <c r="C70" s="9" t="s">
        <v>60</v>
      </c>
      <c r="D70" s="5" t="s">
        <v>62</v>
      </c>
      <c r="E70" s="23"/>
      <c r="F70" s="23"/>
      <c r="G70" s="23">
        <v>4.65</v>
      </c>
      <c r="H70" s="23">
        <v>6.2</v>
      </c>
      <c r="I70" s="25"/>
      <c r="J70" s="25">
        <f t="shared" si="1"/>
        <v>75</v>
      </c>
    </row>
    <row r="71" spans="1:10" ht="28.5">
      <c r="A71" s="179"/>
      <c r="B71" s="3">
        <v>75023</v>
      </c>
      <c r="C71" s="9" t="s">
        <v>59</v>
      </c>
      <c r="D71" s="5" t="s">
        <v>61</v>
      </c>
      <c r="E71" s="47">
        <v>15000</v>
      </c>
      <c r="F71" s="23">
        <v>19400</v>
      </c>
      <c r="G71" s="23">
        <v>19348.58</v>
      </c>
      <c r="H71" s="23">
        <v>13450.61</v>
      </c>
      <c r="I71" s="25">
        <f t="shared" si="0"/>
        <v>99.73494845360825</v>
      </c>
      <c r="J71" s="25">
        <f t="shared" si="1"/>
        <v>143.84908937215488</v>
      </c>
    </row>
    <row r="72" spans="1:10" ht="28.5">
      <c r="A72" s="176"/>
      <c r="B72" s="3">
        <v>75075</v>
      </c>
      <c r="C72" s="9" t="s">
        <v>59</v>
      </c>
      <c r="D72" s="5" t="s">
        <v>61</v>
      </c>
      <c r="E72" s="49"/>
      <c r="F72" s="23"/>
      <c r="G72" s="23"/>
      <c r="H72" s="23">
        <v>1000</v>
      </c>
      <c r="I72" s="25"/>
      <c r="J72" s="25"/>
    </row>
    <row r="73" spans="1:10" ht="28.5">
      <c r="A73" s="175">
        <v>756</v>
      </c>
      <c r="B73" s="3">
        <v>75615</v>
      </c>
      <c r="C73" s="9" t="s">
        <v>59</v>
      </c>
      <c r="D73" s="5" t="s">
        <v>61</v>
      </c>
      <c r="E73" s="170">
        <v>4600</v>
      </c>
      <c r="F73" s="23">
        <v>100</v>
      </c>
      <c r="G73" s="23">
        <v>158.4</v>
      </c>
      <c r="H73" s="23">
        <v>44</v>
      </c>
      <c r="I73" s="25">
        <f t="shared" si="0"/>
        <v>158.4</v>
      </c>
      <c r="J73" s="25">
        <f t="shared" si="1"/>
        <v>360</v>
      </c>
    </row>
    <row r="74" spans="1:10" ht="28.5">
      <c r="A74" s="176"/>
      <c r="B74" s="3">
        <v>75616</v>
      </c>
      <c r="C74" s="9" t="s">
        <v>59</v>
      </c>
      <c r="D74" s="5" t="s">
        <v>61</v>
      </c>
      <c r="E74" s="171"/>
      <c r="F74" s="23">
        <v>4500</v>
      </c>
      <c r="G74" s="23">
        <v>2976.7</v>
      </c>
      <c r="H74" s="23">
        <v>2373.3</v>
      </c>
      <c r="I74" s="25">
        <f t="shared" si="0"/>
        <v>66.14888888888888</v>
      </c>
      <c r="J74" s="25">
        <f t="shared" si="1"/>
        <v>125.42451438924702</v>
      </c>
    </row>
    <row r="75" spans="1:10" ht="28.5">
      <c r="A75" s="175">
        <v>801</v>
      </c>
      <c r="B75" s="3">
        <v>80101</v>
      </c>
      <c r="C75" s="9" t="s">
        <v>59</v>
      </c>
      <c r="D75" s="5" t="s">
        <v>61</v>
      </c>
      <c r="E75" s="170">
        <v>500</v>
      </c>
      <c r="F75" s="23">
        <v>500</v>
      </c>
      <c r="G75" s="23">
        <v>219</v>
      </c>
      <c r="H75" s="23">
        <v>231</v>
      </c>
      <c r="I75" s="23">
        <f t="shared" si="0"/>
        <v>43.8</v>
      </c>
      <c r="J75" s="25">
        <f t="shared" si="1"/>
        <v>94.8051948051948</v>
      </c>
    </row>
    <row r="76" spans="1:10" ht="31.5" customHeight="1">
      <c r="A76" s="176"/>
      <c r="B76" s="3">
        <v>80104</v>
      </c>
      <c r="C76" s="9" t="s">
        <v>59</v>
      </c>
      <c r="D76" s="5" t="s">
        <v>61</v>
      </c>
      <c r="E76" s="171"/>
      <c r="F76" s="23"/>
      <c r="G76" s="23">
        <v>44</v>
      </c>
      <c r="H76" s="23">
        <v>31</v>
      </c>
      <c r="I76" s="23"/>
      <c r="J76" s="25">
        <f t="shared" si="1"/>
        <v>141.93548387096774</v>
      </c>
    </row>
    <row r="77" spans="1:10" ht="59.25" customHeight="1">
      <c r="A77" s="11">
        <v>851</v>
      </c>
      <c r="B77" s="10">
        <v>85154</v>
      </c>
      <c r="C77" s="9" t="s">
        <v>114</v>
      </c>
      <c r="D77" s="5" t="s">
        <v>116</v>
      </c>
      <c r="E77" s="23"/>
      <c r="F77" s="23"/>
      <c r="G77" s="23"/>
      <c r="H77" s="23">
        <v>1500</v>
      </c>
      <c r="I77" s="23"/>
      <c r="J77" s="25"/>
    </row>
    <row r="78" spans="1:10" ht="31.5" customHeight="1">
      <c r="A78" s="175">
        <v>852</v>
      </c>
      <c r="B78" s="10">
        <v>85212</v>
      </c>
      <c r="C78" s="9" t="s">
        <v>60</v>
      </c>
      <c r="D78" s="5" t="s">
        <v>63</v>
      </c>
      <c r="E78" s="23">
        <v>9750</v>
      </c>
      <c r="F78" s="23">
        <v>9750</v>
      </c>
      <c r="G78" s="23">
        <v>4110.39</v>
      </c>
      <c r="H78" s="23">
        <v>7065.18</v>
      </c>
      <c r="I78" s="23">
        <f t="shared" si="0"/>
        <v>42.15784615384616</v>
      </c>
      <c r="J78" s="25">
        <f t="shared" si="1"/>
        <v>58.178135588902194</v>
      </c>
    </row>
    <row r="79" spans="1:10" ht="32.25" customHeight="1">
      <c r="A79" s="176"/>
      <c r="B79" s="3">
        <v>85219</v>
      </c>
      <c r="C79" s="9" t="s">
        <v>59</v>
      </c>
      <c r="D79" s="5" t="s">
        <v>61</v>
      </c>
      <c r="E79" s="23"/>
      <c r="F79" s="23"/>
      <c r="G79" s="23">
        <v>18.8</v>
      </c>
      <c r="H79" s="23">
        <v>10</v>
      </c>
      <c r="I79" s="23"/>
      <c r="J79" s="25">
        <f t="shared" si="1"/>
        <v>188</v>
      </c>
    </row>
    <row r="80" spans="1:10" ht="31.5" customHeight="1">
      <c r="A80" s="175">
        <v>900</v>
      </c>
      <c r="B80" s="3">
        <v>90001</v>
      </c>
      <c r="C80" s="9" t="s">
        <v>59</v>
      </c>
      <c r="D80" s="5" t="s">
        <v>61</v>
      </c>
      <c r="E80" s="170">
        <v>1190581</v>
      </c>
      <c r="F80" s="23">
        <v>1232533</v>
      </c>
      <c r="G80" s="23">
        <v>532423.31</v>
      </c>
      <c r="H80" s="23"/>
      <c r="I80" s="23">
        <f>G80/F80*100</f>
        <v>43.19748923558234</v>
      </c>
      <c r="J80" s="25"/>
    </row>
    <row r="81" spans="1:10" ht="31.5" customHeight="1">
      <c r="A81" s="176"/>
      <c r="B81" s="3">
        <v>90019</v>
      </c>
      <c r="C81" s="9" t="s">
        <v>59</v>
      </c>
      <c r="D81" s="5" t="s">
        <v>61</v>
      </c>
      <c r="E81" s="171"/>
      <c r="F81" s="23">
        <v>13600</v>
      </c>
      <c r="G81" s="23"/>
      <c r="H81" s="23">
        <v>19378.88</v>
      </c>
      <c r="I81" s="23"/>
      <c r="J81" s="25"/>
    </row>
    <row r="82" spans="1:10" ht="23.25" customHeight="1">
      <c r="A82" s="172" t="s">
        <v>351</v>
      </c>
      <c r="B82" s="173"/>
      <c r="C82" s="173"/>
      <c r="D82" s="174"/>
      <c r="E82" s="24">
        <f>SUM(E83:E85)</f>
        <v>3533921</v>
      </c>
      <c r="F82" s="24">
        <f>SUM(F83:F85)</f>
        <v>3598272</v>
      </c>
      <c r="G82" s="24">
        <f>SUM(G83:G85)</f>
        <v>2023004</v>
      </c>
      <c r="H82" s="24">
        <f>SUM(H83:H85)</f>
        <v>2438350</v>
      </c>
      <c r="I82" s="24">
        <f aca="true" t="shared" si="4" ref="I82:I108">G82/F82*100</f>
        <v>56.221541895665474</v>
      </c>
      <c r="J82" s="24">
        <f aca="true" t="shared" si="5" ref="J82:J107">G82/H82*100</f>
        <v>82.96610412779133</v>
      </c>
    </row>
    <row r="83" spans="1:10" ht="31.5" customHeight="1">
      <c r="A83" s="175">
        <v>758</v>
      </c>
      <c r="B83" s="3">
        <v>75801</v>
      </c>
      <c r="C83" s="9" t="s">
        <v>79</v>
      </c>
      <c r="D83" s="5" t="s">
        <v>80</v>
      </c>
      <c r="E83" s="170">
        <v>3533921</v>
      </c>
      <c r="F83" s="23">
        <v>1940229</v>
      </c>
      <c r="G83" s="23">
        <v>1193984</v>
      </c>
      <c r="H83" s="23">
        <v>1655848</v>
      </c>
      <c r="I83" s="23">
        <f t="shared" si="4"/>
        <v>61.53830295289886</v>
      </c>
      <c r="J83" s="25">
        <f t="shared" si="5"/>
        <v>72.10710161802291</v>
      </c>
    </row>
    <row r="84" spans="1:10" ht="44.25" customHeight="1">
      <c r="A84" s="179"/>
      <c r="B84" s="3">
        <v>75807</v>
      </c>
      <c r="C84" s="9" t="s">
        <v>79</v>
      </c>
      <c r="D84" s="5" t="s">
        <v>81</v>
      </c>
      <c r="E84" s="189"/>
      <c r="F84" s="23">
        <v>1563245</v>
      </c>
      <c r="G84" s="23">
        <v>781620</v>
      </c>
      <c r="H84" s="23">
        <v>753564</v>
      </c>
      <c r="I84" s="23">
        <f t="shared" si="4"/>
        <v>49.999840076251644</v>
      </c>
      <c r="J84" s="25">
        <f t="shared" si="5"/>
        <v>103.7231077917735</v>
      </c>
    </row>
    <row r="85" spans="1:10" ht="42.75">
      <c r="A85" s="176"/>
      <c r="B85" s="3">
        <v>75831</v>
      </c>
      <c r="C85" s="9" t="s">
        <v>79</v>
      </c>
      <c r="D85" s="5" t="s">
        <v>82</v>
      </c>
      <c r="E85" s="171"/>
      <c r="F85" s="23">
        <v>94798</v>
      </c>
      <c r="G85" s="23">
        <v>47400</v>
      </c>
      <c r="H85" s="23">
        <v>28938</v>
      </c>
      <c r="I85" s="23">
        <f>G85/F85*100</f>
        <v>50.00105487457541</v>
      </c>
      <c r="J85" s="25">
        <f t="shared" si="5"/>
        <v>163.79846568525812</v>
      </c>
    </row>
    <row r="86" spans="1:10" ht="29.25" customHeight="1">
      <c r="A86" s="172" t="s">
        <v>352</v>
      </c>
      <c r="B86" s="173"/>
      <c r="C86" s="173"/>
      <c r="D86" s="174"/>
      <c r="E86" s="24">
        <f>SUM(E87:E94)</f>
        <v>1652600</v>
      </c>
      <c r="F86" s="24">
        <f>SUM(F87:F94)</f>
        <v>1694185</v>
      </c>
      <c r="G86" s="24">
        <f>SUM(G87:G94)</f>
        <v>231092</v>
      </c>
      <c r="H86" s="24">
        <f>SUM(H87:H94)</f>
        <v>282247</v>
      </c>
      <c r="I86" s="24">
        <f t="shared" si="4"/>
        <v>13.640304925377098</v>
      </c>
      <c r="J86" s="24">
        <f t="shared" si="5"/>
        <v>81.87580381722393</v>
      </c>
    </row>
    <row r="87" spans="1:10" ht="128.25">
      <c r="A87" s="177">
        <v>852</v>
      </c>
      <c r="B87" s="3">
        <v>85213</v>
      </c>
      <c r="C87" s="9" t="s">
        <v>83</v>
      </c>
      <c r="D87" s="5" t="s">
        <v>84</v>
      </c>
      <c r="E87" s="178">
        <v>322600</v>
      </c>
      <c r="F87" s="23">
        <v>8100</v>
      </c>
      <c r="G87" s="23">
        <v>5000</v>
      </c>
      <c r="H87" s="23">
        <v>5400</v>
      </c>
      <c r="I87" s="23">
        <f t="shared" si="4"/>
        <v>61.72839506172839</v>
      </c>
      <c r="J87" s="25">
        <f t="shared" si="5"/>
        <v>92.5925925925926</v>
      </c>
    </row>
    <row r="88" spans="1:10" ht="85.5">
      <c r="A88" s="177"/>
      <c r="B88" s="3">
        <v>85214</v>
      </c>
      <c r="C88" s="9" t="s">
        <v>83</v>
      </c>
      <c r="D88" s="5" t="s">
        <v>85</v>
      </c>
      <c r="E88" s="178"/>
      <c r="F88" s="23">
        <v>124000</v>
      </c>
      <c r="G88" s="23">
        <v>74000</v>
      </c>
      <c r="H88" s="23">
        <v>123000</v>
      </c>
      <c r="I88" s="23">
        <f t="shared" si="4"/>
        <v>59.67741935483871</v>
      </c>
      <c r="J88" s="25">
        <f t="shared" si="5"/>
        <v>60.16260162601627</v>
      </c>
    </row>
    <row r="89" spans="1:10" ht="85.5">
      <c r="A89" s="177"/>
      <c r="B89" s="3">
        <v>85216</v>
      </c>
      <c r="C89" s="9" t="s">
        <v>83</v>
      </c>
      <c r="D89" s="5" t="s">
        <v>85</v>
      </c>
      <c r="E89" s="178"/>
      <c r="F89" s="23">
        <v>87000</v>
      </c>
      <c r="G89" s="23">
        <v>56000</v>
      </c>
      <c r="H89" s="23">
        <v>60000</v>
      </c>
      <c r="I89" s="23">
        <f t="shared" si="4"/>
        <v>64.36781609195403</v>
      </c>
      <c r="J89" s="25">
        <f t="shared" si="5"/>
        <v>93.33333333333333</v>
      </c>
    </row>
    <row r="90" spans="1:10" ht="28.5">
      <c r="A90" s="177"/>
      <c r="B90" s="3">
        <v>85219</v>
      </c>
      <c r="C90" s="9" t="s">
        <v>83</v>
      </c>
      <c r="D90" s="5" t="s">
        <v>86</v>
      </c>
      <c r="E90" s="178"/>
      <c r="F90" s="23">
        <v>77500</v>
      </c>
      <c r="G90" s="23">
        <v>48000</v>
      </c>
      <c r="H90" s="23">
        <v>53300</v>
      </c>
      <c r="I90" s="23">
        <f t="shared" si="4"/>
        <v>61.935483870967744</v>
      </c>
      <c r="J90" s="25">
        <f t="shared" si="5"/>
        <v>90.0562851782364</v>
      </c>
    </row>
    <row r="91" spans="1:10" ht="28.5">
      <c r="A91" s="177"/>
      <c r="B91" s="3">
        <v>85295</v>
      </c>
      <c r="C91" s="9" t="s">
        <v>83</v>
      </c>
      <c r="D91" s="5" t="s">
        <v>87</v>
      </c>
      <c r="E91" s="178"/>
      <c r="F91" s="23">
        <v>9000</v>
      </c>
      <c r="G91" s="23">
        <v>8000</v>
      </c>
      <c r="H91" s="23">
        <v>6000</v>
      </c>
      <c r="I91" s="23">
        <f t="shared" si="4"/>
        <v>88.88888888888889</v>
      </c>
      <c r="J91" s="25">
        <f t="shared" si="5"/>
        <v>133.33333333333331</v>
      </c>
    </row>
    <row r="92" spans="1:10" ht="28.5">
      <c r="A92" s="19">
        <v>854</v>
      </c>
      <c r="B92" s="19">
        <v>85415</v>
      </c>
      <c r="C92" s="20" t="s">
        <v>83</v>
      </c>
      <c r="D92" s="21" t="s">
        <v>88</v>
      </c>
      <c r="E92" s="26"/>
      <c r="F92" s="26">
        <v>53585</v>
      </c>
      <c r="G92" s="26">
        <v>34092</v>
      </c>
      <c r="H92" s="26">
        <v>34547</v>
      </c>
      <c r="I92" s="26">
        <f t="shared" si="4"/>
        <v>63.6222823551367</v>
      </c>
      <c r="J92" s="27">
        <f t="shared" si="5"/>
        <v>98.68295365733638</v>
      </c>
    </row>
    <row r="93" spans="1:10" ht="42.75">
      <c r="A93" s="19">
        <v>900</v>
      </c>
      <c r="B93" s="19">
        <v>90001</v>
      </c>
      <c r="C93" s="20" t="s">
        <v>396</v>
      </c>
      <c r="D93" s="21" t="s">
        <v>179</v>
      </c>
      <c r="E93" s="26">
        <v>1329000</v>
      </c>
      <c r="F93" s="26">
        <v>1329000</v>
      </c>
      <c r="G93" s="26"/>
      <c r="H93" s="26"/>
      <c r="I93" s="26"/>
      <c r="J93" s="27"/>
    </row>
    <row r="94" spans="1:10" ht="34.5" customHeight="1">
      <c r="A94" s="3">
        <v>925</v>
      </c>
      <c r="B94" s="3">
        <v>92503</v>
      </c>
      <c r="C94" s="9" t="s">
        <v>83</v>
      </c>
      <c r="D94" s="17" t="s">
        <v>411</v>
      </c>
      <c r="E94" s="23">
        <v>1000</v>
      </c>
      <c r="F94" s="23">
        <v>6000</v>
      </c>
      <c r="G94" s="23">
        <v>6000</v>
      </c>
      <c r="H94" s="23"/>
      <c r="I94" s="23">
        <f t="shared" si="4"/>
        <v>100</v>
      </c>
      <c r="J94" s="25"/>
    </row>
    <row r="95" spans="1:10" ht="73.5" customHeight="1">
      <c r="A95" s="172" t="s">
        <v>354</v>
      </c>
      <c r="B95" s="173"/>
      <c r="C95" s="173"/>
      <c r="D95" s="174"/>
      <c r="E95" s="24">
        <f>SUM(E96)</f>
        <v>109407</v>
      </c>
      <c r="F95" s="24">
        <f>SUM(F96)</f>
        <v>109407</v>
      </c>
      <c r="G95" s="24">
        <f>SUM(G96)</f>
        <v>109407.5</v>
      </c>
      <c r="H95" s="24">
        <f>SUM(H96)</f>
        <v>102900</v>
      </c>
      <c r="I95" s="24">
        <f>G95/F95*100</f>
        <v>100.00045700914933</v>
      </c>
      <c r="J95" s="24">
        <f>G95/H95*100</f>
        <v>106.32410106899903</v>
      </c>
    </row>
    <row r="96" spans="1:10" ht="85.5">
      <c r="A96" s="9" t="s">
        <v>109</v>
      </c>
      <c r="B96" s="9" t="s">
        <v>110</v>
      </c>
      <c r="C96" s="9" t="s">
        <v>111</v>
      </c>
      <c r="D96" s="5" t="s">
        <v>112</v>
      </c>
      <c r="E96" s="23">
        <v>109407</v>
      </c>
      <c r="F96" s="23">
        <v>109407</v>
      </c>
      <c r="G96" s="23">
        <v>109407.5</v>
      </c>
      <c r="H96" s="23">
        <v>102900</v>
      </c>
      <c r="I96" s="23">
        <f>G96/F96*100</f>
        <v>100.00045700914933</v>
      </c>
      <c r="J96" s="25">
        <f>G96/H96*100</f>
        <v>106.32410106899903</v>
      </c>
    </row>
    <row r="97" spans="1:10" ht="29.25" customHeight="1">
      <c r="A97" s="172" t="s">
        <v>353</v>
      </c>
      <c r="B97" s="173"/>
      <c r="C97" s="173"/>
      <c r="D97" s="174"/>
      <c r="E97" s="24">
        <f>SUM(E98:E107)</f>
        <v>1000450</v>
      </c>
      <c r="F97" s="24">
        <f>SUM(F98:F107)</f>
        <v>1041777.62</v>
      </c>
      <c r="G97" s="24">
        <f>SUM(G98:G107)</f>
        <v>555689.62</v>
      </c>
      <c r="H97" s="24">
        <f>SUM(H98:H107)</f>
        <v>519427.35</v>
      </c>
      <c r="I97" s="24">
        <f t="shared" si="4"/>
        <v>53.340521943637064</v>
      </c>
      <c r="J97" s="24">
        <f t="shared" si="5"/>
        <v>106.98120150970102</v>
      </c>
    </row>
    <row r="98" spans="1:10" ht="42.75" customHeight="1">
      <c r="A98" s="9" t="s">
        <v>89</v>
      </c>
      <c r="B98" s="9" t="s">
        <v>90</v>
      </c>
      <c r="C98" s="9" t="s">
        <v>91</v>
      </c>
      <c r="D98" s="5" t="s">
        <v>92</v>
      </c>
      <c r="E98" s="23">
        <v>0</v>
      </c>
      <c r="F98" s="23">
        <v>27975.62</v>
      </c>
      <c r="G98" s="23">
        <v>27975.62</v>
      </c>
      <c r="H98" s="23">
        <v>18352.35</v>
      </c>
      <c r="I98" s="23">
        <f t="shared" si="4"/>
        <v>100</v>
      </c>
      <c r="J98" s="25">
        <f t="shared" si="5"/>
        <v>152.4361730241631</v>
      </c>
    </row>
    <row r="99" spans="1:10" ht="28.5">
      <c r="A99" s="164" t="s">
        <v>93</v>
      </c>
      <c r="B99" s="9" t="s">
        <v>94</v>
      </c>
      <c r="C99" s="9" t="s">
        <v>91</v>
      </c>
      <c r="D99" s="5" t="s">
        <v>95</v>
      </c>
      <c r="E99" s="170">
        <v>49422</v>
      </c>
      <c r="F99" s="23">
        <v>49422</v>
      </c>
      <c r="G99" s="23">
        <v>26600</v>
      </c>
      <c r="H99" s="23">
        <v>26600</v>
      </c>
      <c r="I99" s="23">
        <f t="shared" si="4"/>
        <v>53.82218445226822</v>
      </c>
      <c r="J99" s="25">
        <f t="shared" si="5"/>
        <v>100</v>
      </c>
    </row>
    <row r="100" spans="1:10" ht="28.5">
      <c r="A100" s="165"/>
      <c r="B100" s="9" t="s">
        <v>392</v>
      </c>
      <c r="C100" s="9" t="s">
        <v>91</v>
      </c>
      <c r="D100" s="5" t="s">
        <v>407</v>
      </c>
      <c r="E100" s="171"/>
      <c r="F100" s="23">
        <v>9702</v>
      </c>
      <c r="G100" s="23">
        <v>9702</v>
      </c>
      <c r="H100" s="23"/>
      <c r="I100" s="23">
        <f t="shared" si="4"/>
        <v>100</v>
      </c>
      <c r="J100" s="25"/>
    </row>
    <row r="101" spans="1:10" ht="57">
      <c r="A101" s="164" t="s">
        <v>96</v>
      </c>
      <c r="B101" s="9" t="s">
        <v>97</v>
      </c>
      <c r="C101" s="9" t="s">
        <v>91</v>
      </c>
      <c r="D101" s="5" t="s">
        <v>98</v>
      </c>
      <c r="E101" s="47">
        <v>728</v>
      </c>
      <c r="F101" s="23">
        <v>728</v>
      </c>
      <c r="G101" s="23">
        <v>362</v>
      </c>
      <c r="H101" s="23">
        <v>362</v>
      </c>
      <c r="I101" s="23">
        <f t="shared" si="4"/>
        <v>49.72527472527473</v>
      </c>
      <c r="J101" s="25">
        <f t="shared" si="5"/>
        <v>100</v>
      </c>
    </row>
    <row r="102" spans="1:10" ht="28.5">
      <c r="A102" s="169"/>
      <c r="B102" s="9" t="s">
        <v>99</v>
      </c>
      <c r="C102" s="9" t="s">
        <v>91</v>
      </c>
      <c r="D102" s="5" t="s">
        <v>108</v>
      </c>
      <c r="E102" s="49"/>
      <c r="F102" s="23"/>
      <c r="G102" s="23"/>
      <c r="H102" s="23">
        <v>20513</v>
      </c>
      <c r="I102" s="23"/>
      <c r="J102" s="25"/>
    </row>
    <row r="103" spans="1:10" ht="42.75">
      <c r="A103" s="165"/>
      <c r="B103" s="9" t="s">
        <v>393</v>
      </c>
      <c r="C103" s="9" t="s">
        <v>91</v>
      </c>
      <c r="D103" s="5" t="s">
        <v>412</v>
      </c>
      <c r="E103" s="48"/>
      <c r="F103" s="23">
        <v>3650</v>
      </c>
      <c r="G103" s="23">
        <v>3650</v>
      </c>
      <c r="H103" s="23"/>
      <c r="I103" s="23">
        <f t="shared" si="4"/>
        <v>100</v>
      </c>
      <c r="J103" s="25"/>
    </row>
    <row r="104" spans="1:10" ht="28.5">
      <c r="A104" s="20" t="s">
        <v>394</v>
      </c>
      <c r="B104" s="9" t="s">
        <v>395</v>
      </c>
      <c r="C104" s="9" t="s">
        <v>91</v>
      </c>
      <c r="D104" s="5" t="s">
        <v>409</v>
      </c>
      <c r="E104" s="26">
        <v>200</v>
      </c>
      <c r="F104" s="23">
        <v>200</v>
      </c>
      <c r="G104" s="23">
        <v>200</v>
      </c>
      <c r="H104" s="23"/>
      <c r="I104" s="23">
        <f t="shared" si="4"/>
        <v>100</v>
      </c>
      <c r="J104" s="25"/>
    </row>
    <row r="105" spans="1:10" ht="28.5">
      <c r="A105" s="9" t="s">
        <v>100</v>
      </c>
      <c r="B105" s="9" t="s">
        <v>101</v>
      </c>
      <c r="C105" s="9" t="s">
        <v>91</v>
      </c>
      <c r="D105" s="5" t="s">
        <v>102</v>
      </c>
      <c r="E105" s="23">
        <v>1000</v>
      </c>
      <c r="F105" s="23">
        <v>1000</v>
      </c>
      <c r="G105" s="23">
        <v>1000</v>
      </c>
      <c r="H105" s="23">
        <v>1000</v>
      </c>
      <c r="I105" s="23">
        <f t="shared" si="4"/>
        <v>100</v>
      </c>
      <c r="J105" s="25">
        <f t="shared" si="5"/>
        <v>100</v>
      </c>
    </row>
    <row r="106" spans="1:10" ht="114">
      <c r="A106" s="164" t="s">
        <v>103</v>
      </c>
      <c r="B106" s="9" t="s">
        <v>104</v>
      </c>
      <c r="C106" s="9" t="s">
        <v>91</v>
      </c>
      <c r="D106" s="5" t="s">
        <v>105</v>
      </c>
      <c r="E106" s="170">
        <v>949100</v>
      </c>
      <c r="F106" s="23">
        <v>947000</v>
      </c>
      <c r="G106" s="23">
        <v>484800</v>
      </c>
      <c r="H106" s="23">
        <v>452000</v>
      </c>
      <c r="I106" s="23">
        <f t="shared" si="4"/>
        <v>51.19324181626188</v>
      </c>
      <c r="J106" s="25">
        <f t="shared" si="5"/>
        <v>107.2566371681416</v>
      </c>
    </row>
    <row r="107" spans="1:10" ht="171">
      <c r="A107" s="165"/>
      <c r="B107" s="9" t="s">
        <v>106</v>
      </c>
      <c r="C107" s="9" t="s">
        <v>91</v>
      </c>
      <c r="D107" s="5" t="s">
        <v>107</v>
      </c>
      <c r="E107" s="171"/>
      <c r="F107" s="23">
        <v>2100</v>
      </c>
      <c r="G107" s="23">
        <v>1400</v>
      </c>
      <c r="H107" s="23">
        <v>600</v>
      </c>
      <c r="I107" s="23">
        <f t="shared" si="4"/>
        <v>66.66666666666666</v>
      </c>
      <c r="J107" s="25">
        <f t="shared" si="5"/>
        <v>233.33333333333334</v>
      </c>
    </row>
    <row r="108" spans="1:10" ht="49.5" customHeight="1">
      <c r="A108" s="166" t="s">
        <v>436</v>
      </c>
      <c r="B108" s="167"/>
      <c r="C108" s="167"/>
      <c r="D108" s="168"/>
      <c r="E108" s="53">
        <f>E109+E110</f>
        <v>4561616</v>
      </c>
      <c r="F108" s="53">
        <f>F109+F110</f>
        <v>4561616</v>
      </c>
      <c r="G108" s="53">
        <f>G109+G110</f>
        <v>130564.47</v>
      </c>
      <c r="H108" s="53"/>
      <c r="I108" s="24">
        <f t="shared" si="4"/>
        <v>2.8622415828074965</v>
      </c>
      <c r="J108" s="25"/>
    </row>
    <row r="109" spans="1:10" ht="85.5">
      <c r="A109" s="46" t="s">
        <v>89</v>
      </c>
      <c r="B109" s="50" t="s">
        <v>117</v>
      </c>
      <c r="C109" s="17">
        <v>6297</v>
      </c>
      <c r="D109" s="17" t="s">
        <v>118</v>
      </c>
      <c r="E109" s="25">
        <v>3766039</v>
      </c>
      <c r="F109" s="25">
        <v>3766039</v>
      </c>
      <c r="G109" s="25"/>
      <c r="H109" s="24"/>
      <c r="I109" s="25"/>
      <c r="J109" s="25"/>
    </row>
    <row r="110" spans="1:10" ht="128.25">
      <c r="A110" s="3">
        <v>921</v>
      </c>
      <c r="B110" s="3">
        <v>92120</v>
      </c>
      <c r="C110" s="9" t="s">
        <v>391</v>
      </c>
      <c r="D110" s="17" t="s">
        <v>120</v>
      </c>
      <c r="E110" s="23">
        <v>795577</v>
      </c>
      <c r="F110" s="23">
        <v>795577</v>
      </c>
      <c r="G110" s="23">
        <v>130564.47</v>
      </c>
      <c r="H110" s="23"/>
      <c r="I110" s="23">
        <f>G110/F110*100</f>
        <v>16.41129268442904</v>
      </c>
      <c r="J110" s="25"/>
    </row>
    <row r="111" spans="1:10" ht="15">
      <c r="A111" s="172" t="s">
        <v>121</v>
      </c>
      <c r="B111" s="173"/>
      <c r="C111" s="173"/>
      <c r="D111" s="174"/>
      <c r="E111" s="24">
        <f>E5+E29+E32+E42+E64+E82+E86+E97+E95+E53+E46+E108</f>
        <v>18948099</v>
      </c>
      <c r="F111" s="24">
        <f>F5+F29+F32+F42+F64+F82+F86+F97+F95+F53+F46+F108</f>
        <v>19203356.619999997</v>
      </c>
      <c r="G111" s="24">
        <f>G5+G29+G32+G42+G64+G82+G86+G97+G95+G53+G46+G108</f>
        <v>6104517.379999999</v>
      </c>
      <c r="H111" s="24">
        <f>H5+H29+H32+H42+H64+H82+H86+H97+H95+H53+H46+H108</f>
        <v>5187453.26</v>
      </c>
      <c r="I111" s="24">
        <f>G111/F111*100</f>
        <v>31.7888039096365</v>
      </c>
      <c r="J111" s="24">
        <f>G111/H111*100</f>
        <v>117.67850376737658</v>
      </c>
    </row>
    <row r="112" spans="1:10" ht="15">
      <c r="A112" s="163" t="s">
        <v>400</v>
      </c>
      <c r="B112" s="161" t="s">
        <v>401</v>
      </c>
      <c r="C112" s="162"/>
      <c r="D112" s="162"/>
      <c r="E112" s="24">
        <f>E111-E113</f>
        <v>11269058</v>
      </c>
      <c r="F112" s="24">
        <f>F111-F113</f>
        <v>11524315.619999997</v>
      </c>
      <c r="G112" s="24">
        <f>G111-G113</f>
        <v>5919633.689999999</v>
      </c>
      <c r="H112" s="24">
        <f>H111-H113</f>
        <v>5027581.05</v>
      </c>
      <c r="I112" s="24">
        <f>G112/F112*100</f>
        <v>51.36646621970945</v>
      </c>
      <c r="J112" s="24">
        <f>G112/H112*100</f>
        <v>117.74317770570796</v>
      </c>
    </row>
    <row r="113" spans="1:10" ht="15">
      <c r="A113" s="163"/>
      <c r="B113" s="161" t="s">
        <v>402</v>
      </c>
      <c r="C113" s="162"/>
      <c r="D113" s="162"/>
      <c r="E113" s="24">
        <f>E93+E37+E108</f>
        <v>7679041</v>
      </c>
      <c r="F113" s="24">
        <f>F93+F37+F108</f>
        <v>7679041</v>
      </c>
      <c r="G113" s="24">
        <f>G93+G37+G108</f>
        <v>184883.69</v>
      </c>
      <c r="H113" s="24">
        <f>H93+H37+H108</f>
        <v>159872.21</v>
      </c>
      <c r="I113" s="24">
        <f>G113/F113*100</f>
        <v>2.4076403550912153</v>
      </c>
      <c r="J113" s="24">
        <f>G113/H113*100</f>
        <v>115.6446702025324</v>
      </c>
    </row>
    <row r="117" ht="14.25">
      <c r="H117" s="52"/>
    </row>
    <row r="118" spans="1:10" ht="14.25">
      <c r="A118" s="13"/>
      <c r="B118" s="13"/>
      <c r="C118" s="13"/>
      <c r="D118" s="14"/>
      <c r="E118" s="15"/>
      <c r="F118" s="15"/>
      <c r="G118" s="15"/>
      <c r="H118" s="15"/>
      <c r="I118" s="15"/>
      <c r="J118" s="18"/>
    </row>
    <row r="119" spans="1:10" ht="14.25">
      <c r="A119" s="13"/>
      <c r="B119" s="13"/>
      <c r="C119" s="13"/>
      <c r="D119" s="14"/>
      <c r="E119" s="15"/>
      <c r="F119" s="15"/>
      <c r="G119" s="15"/>
      <c r="H119" s="15"/>
      <c r="I119" s="15"/>
      <c r="J119" s="18"/>
    </row>
    <row r="120" spans="1:10" ht="14.25">
      <c r="A120" s="12"/>
      <c r="B120" s="12"/>
      <c r="C120" s="13"/>
      <c r="D120" s="14"/>
      <c r="E120" s="15"/>
      <c r="F120" s="15"/>
      <c r="G120" s="15"/>
      <c r="H120" s="15"/>
      <c r="I120" s="15"/>
      <c r="J120" s="18"/>
    </row>
    <row r="121" spans="1:10" ht="14.25">
      <c r="A121" s="12"/>
      <c r="B121" s="12"/>
      <c r="C121" s="13"/>
      <c r="D121" s="14"/>
      <c r="E121" s="15"/>
      <c r="F121" s="15"/>
      <c r="G121" s="15"/>
      <c r="H121" s="15"/>
      <c r="I121" s="15"/>
      <c r="J121" s="18"/>
    </row>
    <row r="122" spans="1:10" ht="14.25">
      <c r="A122" s="12"/>
      <c r="B122" s="12"/>
      <c r="C122" s="13"/>
      <c r="D122" s="14"/>
      <c r="E122" s="15"/>
      <c r="F122" s="15"/>
      <c r="G122" s="15"/>
      <c r="H122" s="15"/>
      <c r="I122" s="15"/>
      <c r="J122" s="18"/>
    </row>
    <row r="123" spans="1:10" ht="14.25">
      <c r="A123" s="12"/>
      <c r="B123" s="12"/>
      <c r="C123" s="13"/>
      <c r="D123" s="14"/>
      <c r="E123" s="15"/>
      <c r="F123" s="15"/>
      <c r="G123" s="15"/>
      <c r="H123" s="15"/>
      <c r="I123" s="15"/>
      <c r="J123" s="18"/>
    </row>
    <row r="124" spans="1:10" ht="14.25">
      <c r="A124" s="12"/>
      <c r="B124" s="12"/>
      <c r="C124" s="13"/>
      <c r="D124" s="14"/>
      <c r="E124" s="15"/>
      <c r="F124" s="15"/>
      <c r="G124" s="15"/>
      <c r="H124" s="15"/>
      <c r="I124" s="15"/>
      <c r="J124" s="18"/>
    </row>
    <row r="125" spans="1:10" ht="14.25">
      <c r="A125" s="12"/>
      <c r="B125" s="12"/>
      <c r="C125" s="13"/>
      <c r="D125" s="14"/>
      <c r="E125" s="15"/>
      <c r="F125" s="15"/>
      <c r="G125" s="15"/>
      <c r="H125" s="15"/>
      <c r="I125" s="15"/>
      <c r="J125" s="18"/>
    </row>
    <row r="126" spans="1:10" ht="14.25">
      <c r="A126" s="12"/>
      <c r="B126" s="12"/>
      <c r="C126" s="13"/>
      <c r="D126" s="14"/>
      <c r="E126" s="15"/>
      <c r="F126" s="15"/>
      <c r="G126" s="15"/>
      <c r="H126" s="15"/>
      <c r="I126" s="15"/>
      <c r="J126" s="18"/>
    </row>
    <row r="127" spans="1:10" ht="14.25">
      <c r="A127" s="12"/>
      <c r="B127" s="12"/>
      <c r="C127" s="13"/>
      <c r="D127" s="14"/>
      <c r="E127" s="15"/>
      <c r="F127" s="15"/>
      <c r="G127" s="15"/>
      <c r="H127" s="15"/>
      <c r="I127" s="15"/>
      <c r="J127" s="18"/>
    </row>
    <row r="128" spans="1:10" ht="14.25">
      <c r="A128" s="12"/>
      <c r="B128" s="12"/>
      <c r="C128" s="13"/>
      <c r="D128" s="14"/>
      <c r="E128" s="15"/>
      <c r="F128" s="15"/>
      <c r="G128" s="15"/>
      <c r="H128" s="15"/>
      <c r="I128" s="15"/>
      <c r="J128" s="18"/>
    </row>
    <row r="129" spans="1:10" ht="14.25">
      <c r="A129" s="12"/>
      <c r="B129" s="12"/>
      <c r="C129" s="13"/>
      <c r="D129" s="14"/>
      <c r="E129" s="15"/>
      <c r="F129" s="15"/>
      <c r="G129" s="15"/>
      <c r="H129" s="15"/>
      <c r="I129" s="15"/>
      <c r="J129" s="18"/>
    </row>
    <row r="130" spans="1:10" ht="14.25">
      <c r="A130" s="12"/>
      <c r="B130" s="12"/>
      <c r="C130" s="13"/>
      <c r="D130" s="14"/>
      <c r="E130" s="15"/>
      <c r="F130" s="15"/>
      <c r="G130" s="15"/>
      <c r="H130" s="15"/>
      <c r="I130" s="15"/>
      <c r="J130" s="18"/>
    </row>
    <row r="131" spans="1:10" ht="14.25">
      <c r="A131" s="12"/>
      <c r="B131" s="12"/>
      <c r="C131" s="13"/>
      <c r="D131" s="14"/>
      <c r="E131" s="15"/>
      <c r="F131" s="15"/>
      <c r="G131" s="15"/>
      <c r="H131" s="15"/>
      <c r="I131" s="15"/>
      <c r="J131" s="18"/>
    </row>
    <row r="132" spans="1:10" ht="14.25">
      <c r="A132" s="12"/>
      <c r="B132" s="12"/>
      <c r="C132" s="13"/>
      <c r="D132" s="14"/>
      <c r="E132" s="15"/>
      <c r="F132" s="15"/>
      <c r="G132" s="15"/>
      <c r="H132" s="15"/>
      <c r="I132" s="15"/>
      <c r="J132" s="18"/>
    </row>
    <row r="133" spans="1:10" ht="14.25">
      <c r="A133" s="12"/>
      <c r="B133" s="12"/>
      <c r="C133" s="13"/>
      <c r="D133" s="14"/>
      <c r="E133" s="15"/>
      <c r="F133" s="15"/>
      <c r="G133" s="15"/>
      <c r="H133" s="15"/>
      <c r="I133" s="15"/>
      <c r="J133" s="18"/>
    </row>
    <row r="134" spans="1:10" ht="14.25">
      <c r="A134" s="12"/>
      <c r="B134" s="12"/>
      <c r="C134" s="13"/>
      <c r="D134" s="14"/>
      <c r="E134" s="12"/>
      <c r="F134" s="12"/>
      <c r="G134" s="12"/>
      <c r="H134" s="12"/>
      <c r="I134" s="15"/>
      <c r="J134" s="18"/>
    </row>
    <row r="135" spans="1:10" ht="14.25">
      <c r="A135" s="12"/>
      <c r="B135" s="12"/>
      <c r="C135" s="13"/>
      <c r="D135" s="14"/>
      <c r="E135" s="12"/>
      <c r="F135" s="12"/>
      <c r="G135" s="12"/>
      <c r="H135" s="12"/>
      <c r="I135" s="15"/>
      <c r="J135" s="18"/>
    </row>
    <row r="136" spans="1:10" ht="14.25">
      <c r="A136" s="12"/>
      <c r="B136" s="12"/>
      <c r="C136" s="13"/>
      <c r="D136" s="14"/>
      <c r="E136" s="12"/>
      <c r="F136" s="12"/>
      <c r="G136" s="12"/>
      <c r="H136" s="12"/>
      <c r="I136" s="15"/>
      <c r="J136" s="18"/>
    </row>
    <row r="137" spans="1:10" ht="14.25">
      <c r="A137" s="12"/>
      <c r="B137" s="12"/>
      <c r="C137" s="13"/>
      <c r="D137" s="14"/>
      <c r="E137" s="12"/>
      <c r="F137" s="12"/>
      <c r="G137" s="12"/>
      <c r="H137" s="12"/>
      <c r="I137" s="15"/>
      <c r="J137" s="18"/>
    </row>
  </sheetData>
  <sheetProtection/>
  <mergeCells count="82">
    <mergeCell ref="E68:E69"/>
    <mergeCell ref="E61:E62"/>
    <mergeCell ref="E99:E100"/>
    <mergeCell ref="A83:A85"/>
    <mergeCell ref="A86:D86"/>
    <mergeCell ref="A97:D97"/>
    <mergeCell ref="E83:E85"/>
    <mergeCell ref="A70:A72"/>
    <mergeCell ref="A73:A74"/>
    <mergeCell ref="A78:A79"/>
    <mergeCell ref="A8:D8"/>
    <mergeCell ref="A11:D11"/>
    <mergeCell ref="A17:D17"/>
    <mergeCell ref="A66:A67"/>
    <mergeCell ref="A68:A69"/>
    <mergeCell ref="B22:B24"/>
    <mergeCell ref="B25:B27"/>
    <mergeCell ref="A29:D29"/>
    <mergeCell ref="A30:A31"/>
    <mergeCell ref="B30:B31"/>
    <mergeCell ref="E33:E34"/>
    <mergeCell ref="E54:E55"/>
    <mergeCell ref="E56:E57"/>
    <mergeCell ref="A28:D28"/>
    <mergeCell ref="E59:E60"/>
    <mergeCell ref="A18:A20"/>
    <mergeCell ref="E19:E20"/>
    <mergeCell ref="A21:D21"/>
    <mergeCell ref="A32:D32"/>
    <mergeCell ref="A33:A34"/>
    <mergeCell ref="A5:D5"/>
    <mergeCell ref="A12:A13"/>
    <mergeCell ref="A14:D14"/>
    <mergeCell ref="A15:A16"/>
    <mergeCell ref="E6:E7"/>
    <mergeCell ref="E9:E10"/>
    <mergeCell ref="A9:A10"/>
    <mergeCell ref="E12:E13"/>
    <mergeCell ref="E15:E16"/>
    <mergeCell ref="A6:A7"/>
    <mergeCell ref="A1:J1"/>
    <mergeCell ref="A2:A3"/>
    <mergeCell ref="B2:B3"/>
    <mergeCell ref="C2:C3"/>
    <mergeCell ref="D2:D3"/>
    <mergeCell ref="I2:I3"/>
    <mergeCell ref="J2:J3"/>
    <mergeCell ref="E2:F2"/>
    <mergeCell ref="G2:H2"/>
    <mergeCell ref="A64:D64"/>
    <mergeCell ref="A46:D46"/>
    <mergeCell ref="A54:A55"/>
    <mergeCell ref="A61:A62"/>
    <mergeCell ref="A59:A60"/>
    <mergeCell ref="A22:A27"/>
    <mergeCell ref="A56:A57"/>
    <mergeCell ref="E87:E91"/>
    <mergeCell ref="A80:A81"/>
    <mergeCell ref="B35:B37"/>
    <mergeCell ref="B38:B39"/>
    <mergeCell ref="A35:A39"/>
    <mergeCell ref="A53:D53"/>
    <mergeCell ref="A42:D42"/>
    <mergeCell ref="A43:A44"/>
    <mergeCell ref="E43:E44"/>
    <mergeCell ref="E66:E67"/>
    <mergeCell ref="E80:E81"/>
    <mergeCell ref="A82:D82"/>
    <mergeCell ref="E73:E74"/>
    <mergeCell ref="A111:D111"/>
    <mergeCell ref="A75:A76"/>
    <mergeCell ref="A106:A107"/>
    <mergeCell ref="A95:D95"/>
    <mergeCell ref="E106:E107"/>
    <mergeCell ref="E75:E76"/>
    <mergeCell ref="A87:A91"/>
    <mergeCell ref="B113:D113"/>
    <mergeCell ref="B112:D112"/>
    <mergeCell ref="A112:A113"/>
    <mergeCell ref="A99:A100"/>
    <mergeCell ref="A108:D108"/>
    <mergeCell ref="A101:A103"/>
  </mergeCells>
  <printOptions/>
  <pageMargins left="0.9055118110236221" right="0.31496062992125984" top="0.5905511811023623" bottom="0.5905511811023623" header="0" footer="0"/>
  <pageSetup fitToHeight="4" horizontalDpi="600" verticalDpi="600" orientation="portrait" paperSize="9" scale="80" r:id="rId1"/>
  <headerFooter>
    <oddHeader>&amp;RZałącznik nr 2 str.&amp;P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8"/>
  <sheetViews>
    <sheetView tabSelected="1" view="pageLayout" workbookViewId="0" topLeftCell="A25">
      <selection activeCell="B25" sqref="B25"/>
    </sheetView>
  </sheetViews>
  <sheetFormatPr defaultColWidth="8.796875" defaultRowHeight="14.25"/>
  <cols>
    <col min="1" max="1" width="4.69921875" style="22" customWidth="1"/>
    <col min="2" max="2" width="6.5" style="22" customWidth="1"/>
    <col min="3" max="3" width="5.09765625" style="28" customWidth="1"/>
    <col min="4" max="4" width="21.59765625" style="0" customWidth="1"/>
    <col min="5" max="5" width="13.59765625" style="0" customWidth="1"/>
    <col min="6" max="6" width="13" style="0" customWidth="1"/>
    <col min="7" max="7" width="12.69921875" style="0" customWidth="1"/>
    <col min="8" max="8" width="9.59765625" style="22" customWidth="1"/>
  </cols>
  <sheetData>
    <row r="1" spans="1:8" ht="15.75" customHeight="1">
      <c r="A1" s="215" t="s">
        <v>440</v>
      </c>
      <c r="B1" s="215"/>
      <c r="C1" s="215"/>
      <c r="D1" s="215"/>
      <c r="E1" s="215"/>
      <c r="F1" s="215"/>
      <c r="G1" s="215"/>
      <c r="H1" s="215"/>
    </row>
    <row r="2" spans="1:8" ht="13.5" customHeight="1">
      <c r="A2" s="216" t="s">
        <v>0</v>
      </c>
      <c r="B2" s="216" t="s">
        <v>1</v>
      </c>
      <c r="C2" s="217" t="s">
        <v>2</v>
      </c>
      <c r="D2" s="216" t="s">
        <v>7</v>
      </c>
      <c r="E2" s="216" t="s">
        <v>3</v>
      </c>
      <c r="F2" s="216"/>
      <c r="G2" s="218" t="s">
        <v>441</v>
      </c>
      <c r="H2" s="220" t="s">
        <v>11</v>
      </c>
    </row>
    <row r="3" spans="1:8" ht="21.75" customHeight="1">
      <c r="A3" s="216"/>
      <c r="B3" s="216"/>
      <c r="C3" s="217"/>
      <c r="D3" s="216"/>
      <c r="E3" s="127" t="s">
        <v>398</v>
      </c>
      <c r="F3" s="127" t="s">
        <v>4</v>
      </c>
      <c r="G3" s="219"/>
      <c r="H3" s="220"/>
    </row>
    <row r="4" spans="1:8" ht="11.25" customHeight="1">
      <c r="A4" s="127">
        <v>1</v>
      </c>
      <c r="B4" s="127">
        <v>2</v>
      </c>
      <c r="C4" s="126">
        <v>3</v>
      </c>
      <c r="D4" s="127">
        <v>4</v>
      </c>
      <c r="E4" s="127">
        <v>5</v>
      </c>
      <c r="F4" s="127">
        <v>6</v>
      </c>
      <c r="G4" s="127">
        <v>7</v>
      </c>
      <c r="H4" s="127">
        <v>8</v>
      </c>
    </row>
    <row r="5" spans="1:8" ht="14.25">
      <c r="A5" s="233" t="s">
        <v>122</v>
      </c>
      <c r="B5" s="233"/>
      <c r="C5" s="234"/>
      <c r="D5" s="234"/>
      <c r="E5" s="128">
        <f>E6+E347++E368+E418+E435+E436</f>
        <v>9050890</v>
      </c>
      <c r="F5" s="128">
        <f>F6+F347++F368+F418+F435+F436</f>
        <v>9601987.15</v>
      </c>
      <c r="G5" s="128">
        <f>G6+G347++G368+G418+G435+G436</f>
        <v>9408373.67</v>
      </c>
      <c r="H5" s="129">
        <f>G5/F5*100</f>
        <v>97.98361029883279</v>
      </c>
    </row>
    <row r="6" spans="1:8" ht="14.25">
      <c r="A6" s="130" t="s">
        <v>289</v>
      </c>
      <c r="B6" s="237" t="s">
        <v>288</v>
      </c>
      <c r="C6" s="237"/>
      <c r="D6" s="238"/>
      <c r="E6" s="128">
        <f>E7+E104</f>
        <v>6456899</v>
      </c>
      <c r="F6" s="128">
        <f>F7+F104</f>
        <v>6776561.68</v>
      </c>
      <c r="G6" s="128">
        <f>G7+G104</f>
        <v>6603619.69</v>
      </c>
      <c r="H6" s="129">
        <f aca="true" t="shared" si="0" ref="H6:H84">G6/F6*100</f>
        <v>97.44793896718433</v>
      </c>
    </row>
    <row r="7" spans="1:8" ht="21.75" customHeight="1">
      <c r="A7" s="131"/>
      <c r="B7" s="132" t="s">
        <v>184</v>
      </c>
      <c r="C7" s="235" t="s">
        <v>183</v>
      </c>
      <c r="D7" s="236"/>
      <c r="E7" s="133">
        <f>E8+E25+E36+E45+E48+E76+E79+E93+E99</f>
        <v>4298830</v>
      </c>
      <c r="F7" s="133">
        <f>F8+F25+F36+F45+F48+F76+F79+F93+F99</f>
        <v>4191716.02</v>
      </c>
      <c r="G7" s="133">
        <f>G8+G25+G36+G45+G48+G76+G79+G93+G99</f>
        <v>4140589.7000000007</v>
      </c>
      <c r="H7" s="129">
        <f t="shared" si="0"/>
        <v>98.78030096132325</v>
      </c>
    </row>
    <row r="8" spans="1:8" ht="30" customHeight="1">
      <c r="A8" s="197" t="s">
        <v>93</v>
      </c>
      <c r="B8" s="57"/>
      <c r="C8" s="58"/>
      <c r="D8" s="59" t="s">
        <v>125</v>
      </c>
      <c r="E8" s="55">
        <f>E9+E13+E19+E23</f>
        <v>1665254</v>
      </c>
      <c r="F8" s="55">
        <f>F9+F13+F19+F23</f>
        <v>1566171.08</v>
      </c>
      <c r="G8" s="55">
        <f>G9+G13+G19+G23</f>
        <v>1538317.0400000003</v>
      </c>
      <c r="H8" s="55">
        <f t="shared" si="0"/>
        <v>98.22151996319586</v>
      </c>
    </row>
    <row r="9" spans="1:8" ht="14.25">
      <c r="A9" s="198"/>
      <c r="B9" s="239" t="s">
        <v>94</v>
      </c>
      <c r="C9" s="58"/>
      <c r="D9" s="60" t="s">
        <v>126</v>
      </c>
      <c r="E9" s="61">
        <f>SUM(E10:E12)</f>
        <v>49422</v>
      </c>
      <c r="F9" s="61">
        <f>SUM(F10:F12)</f>
        <v>49422</v>
      </c>
      <c r="G9" s="61">
        <f>SUM(G10:G12)</f>
        <v>49422</v>
      </c>
      <c r="H9" s="62">
        <f t="shared" si="0"/>
        <v>100</v>
      </c>
    </row>
    <row r="10" spans="1:8" ht="21">
      <c r="A10" s="198"/>
      <c r="B10" s="240"/>
      <c r="C10" s="63" t="s">
        <v>136</v>
      </c>
      <c r="D10" s="265" t="s">
        <v>139</v>
      </c>
      <c r="E10" s="65">
        <v>41844</v>
      </c>
      <c r="F10" s="66">
        <v>41844</v>
      </c>
      <c r="G10" s="66">
        <v>41844</v>
      </c>
      <c r="H10" s="66">
        <f t="shared" si="0"/>
        <v>100</v>
      </c>
    </row>
    <row r="11" spans="1:8" ht="21">
      <c r="A11" s="198"/>
      <c r="B11" s="240"/>
      <c r="C11" s="63" t="s">
        <v>137</v>
      </c>
      <c r="D11" s="265" t="s">
        <v>140</v>
      </c>
      <c r="E11" s="67">
        <v>6553</v>
      </c>
      <c r="F11" s="66">
        <v>6553</v>
      </c>
      <c r="G11" s="66">
        <v>6553</v>
      </c>
      <c r="H11" s="66">
        <f t="shared" si="0"/>
        <v>100</v>
      </c>
    </row>
    <row r="12" spans="1:8" ht="14.25">
      <c r="A12" s="198"/>
      <c r="B12" s="240"/>
      <c r="C12" s="63" t="s">
        <v>138</v>
      </c>
      <c r="D12" s="265" t="s">
        <v>141</v>
      </c>
      <c r="E12" s="68">
        <v>1025</v>
      </c>
      <c r="F12" s="66">
        <v>1025</v>
      </c>
      <c r="G12" s="66">
        <v>1025</v>
      </c>
      <c r="H12" s="62">
        <f t="shared" si="0"/>
        <v>100</v>
      </c>
    </row>
    <row r="13" spans="1:8" ht="14.25">
      <c r="A13" s="198"/>
      <c r="B13" s="239" t="s">
        <v>177</v>
      </c>
      <c r="C13" s="69"/>
      <c r="D13" s="268" t="s">
        <v>129</v>
      </c>
      <c r="E13" s="61">
        <f>SUM(E14:E18)</f>
        <v>1614632</v>
      </c>
      <c r="F13" s="61">
        <f>SUM(F14:F18)</f>
        <v>1512857</v>
      </c>
      <c r="G13" s="61">
        <f>SUM(G14:G18)</f>
        <v>1485472.9600000002</v>
      </c>
      <c r="H13" s="62">
        <f t="shared" si="0"/>
        <v>98.18991219923629</v>
      </c>
    </row>
    <row r="14" spans="1:8" ht="21">
      <c r="A14" s="198"/>
      <c r="B14" s="240"/>
      <c r="C14" s="63" t="s">
        <v>136</v>
      </c>
      <c r="D14" s="265" t="s">
        <v>139</v>
      </c>
      <c r="E14" s="67">
        <v>1237351</v>
      </c>
      <c r="F14" s="66">
        <v>1154076</v>
      </c>
      <c r="G14" s="66">
        <v>1132993.81</v>
      </c>
      <c r="H14" s="66">
        <f t="shared" si="0"/>
        <v>98.17324075710786</v>
      </c>
    </row>
    <row r="15" spans="1:8" ht="21">
      <c r="A15" s="198"/>
      <c r="B15" s="240"/>
      <c r="C15" s="63" t="s">
        <v>145</v>
      </c>
      <c r="D15" s="265" t="s">
        <v>147</v>
      </c>
      <c r="E15" s="67">
        <v>106000</v>
      </c>
      <c r="F15" s="66">
        <v>106000</v>
      </c>
      <c r="G15" s="66">
        <v>105276.99</v>
      </c>
      <c r="H15" s="66">
        <f t="shared" si="0"/>
        <v>99.31791509433963</v>
      </c>
    </row>
    <row r="16" spans="1:8" ht="21">
      <c r="A16" s="198"/>
      <c r="B16" s="240"/>
      <c r="C16" s="63" t="s">
        <v>137</v>
      </c>
      <c r="D16" s="265" t="s">
        <v>140</v>
      </c>
      <c r="E16" s="67">
        <v>210369</v>
      </c>
      <c r="F16" s="66">
        <v>170369</v>
      </c>
      <c r="G16" s="66">
        <v>168100.59</v>
      </c>
      <c r="H16" s="66">
        <f t="shared" si="0"/>
        <v>98.66853124688177</v>
      </c>
    </row>
    <row r="17" spans="1:8" ht="14.25">
      <c r="A17" s="198"/>
      <c r="B17" s="240"/>
      <c r="C17" s="63" t="s">
        <v>138</v>
      </c>
      <c r="D17" s="265" t="s">
        <v>141</v>
      </c>
      <c r="E17" s="67">
        <v>32912</v>
      </c>
      <c r="F17" s="66">
        <v>23912</v>
      </c>
      <c r="G17" s="66">
        <v>22116.56</v>
      </c>
      <c r="H17" s="66">
        <f t="shared" si="0"/>
        <v>92.491468718635</v>
      </c>
    </row>
    <row r="18" spans="1:8" ht="14.25">
      <c r="A18" s="198"/>
      <c r="B18" s="243"/>
      <c r="C18" s="63" t="s">
        <v>143</v>
      </c>
      <c r="D18" s="265" t="s">
        <v>142</v>
      </c>
      <c r="E18" s="67">
        <v>28000</v>
      </c>
      <c r="F18" s="66">
        <v>58500</v>
      </c>
      <c r="G18" s="66">
        <v>56985.01</v>
      </c>
      <c r="H18" s="66">
        <f t="shared" si="0"/>
        <v>97.4102735042735</v>
      </c>
    </row>
    <row r="19" spans="1:8" ht="14.25">
      <c r="A19" s="198"/>
      <c r="B19" s="241" t="s">
        <v>392</v>
      </c>
      <c r="C19" s="70"/>
      <c r="D19" s="60" t="s">
        <v>407</v>
      </c>
      <c r="E19" s="67"/>
      <c r="F19" s="67">
        <f>SUM(F20:F22)</f>
        <v>2012.08</v>
      </c>
      <c r="G19" s="67">
        <f>SUM(G20:G22)</f>
        <v>2012.08</v>
      </c>
      <c r="H19" s="66">
        <f t="shared" si="0"/>
        <v>100</v>
      </c>
    </row>
    <row r="20" spans="1:8" ht="21">
      <c r="A20" s="198"/>
      <c r="B20" s="242"/>
      <c r="C20" s="70" t="s">
        <v>137</v>
      </c>
      <c r="D20" s="265" t="s">
        <v>140</v>
      </c>
      <c r="E20" s="67"/>
      <c r="F20" s="66">
        <v>731.98</v>
      </c>
      <c r="G20" s="66">
        <v>731.98</v>
      </c>
      <c r="H20" s="66">
        <f t="shared" si="0"/>
        <v>100</v>
      </c>
    </row>
    <row r="21" spans="1:8" ht="14.25">
      <c r="A21" s="198"/>
      <c r="B21" s="242"/>
      <c r="C21" s="70" t="s">
        <v>138</v>
      </c>
      <c r="D21" s="265" t="s">
        <v>141</v>
      </c>
      <c r="E21" s="67"/>
      <c r="F21" s="66">
        <v>114.5</v>
      </c>
      <c r="G21" s="66">
        <v>114.5</v>
      </c>
      <c r="H21" s="66">
        <f t="shared" si="0"/>
        <v>100</v>
      </c>
    </row>
    <row r="22" spans="1:8" ht="14.25">
      <c r="A22" s="198"/>
      <c r="B22" s="242"/>
      <c r="C22" s="70" t="s">
        <v>143</v>
      </c>
      <c r="D22" s="265" t="s">
        <v>142</v>
      </c>
      <c r="E22" s="67"/>
      <c r="F22" s="66">
        <v>1165.6</v>
      </c>
      <c r="G22" s="66">
        <v>1165.6</v>
      </c>
      <c r="H22" s="66">
        <f t="shared" si="0"/>
        <v>100</v>
      </c>
    </row>
    <row r="23" spans="1:8" ht="22.5">
      <c r="A23" s="198"/>
      <c r="B23" s="241" t="s">
        <v>243</v>
      </c>
      <c r="C23" s="70"/>
      <c r="D23" s="71" t="s">
        <v>244</v>
      </c>
      <c r="E23" s="67">
        <f>E24</f>
        <v>1200</v>
      </c>
      <c r="F23" s="67">
        <f>F24</f>
        <v>1880</v>
      </c>
      <c r="G23" s="67">
        <f>G24</f>
        <v>1410</v>
      </c>
      <c r="H23" s="66">
        <f t="shared" si="0"/>
        <v>75</v>
      </c>
    </row>
    <row r="24" spans="1:8" ht="22.5">
      <c r="A24" s="198"/>
      <c r="B24" s="242"/>
      <c r="C24" s="70" t="s">
        <v>143</v>
      </c>
      <c r="D24" s="64" t="s">
        <v>142</v>
      </c>
      <c r="E24" s="67">
        <v>1200</v>
      </c>
      <c r="F24" s="66">
        <v>1880</v>
      </c>
      <c r="G24" s="66">
        <v>1410</v>
      </c>
      <c r="H24" s="66">
        <f t="shared" si="0"/>
        <v>75</v>
      </c>
    </row>
    <row r="25" spans="1:8" ht="46.5" customHeight="1">
      <c r="A25" s="197" t="s">
        <v>96</v>
      </c>
      <c r="B25" s="72"/>
      <c r="C25" s="73"/>
      <c r="D25" s="137" t="s">
        <v>130</v>
      </c>
      <c r="E25" s="55">
        <f>E26+E28+E32</f>
        <v>728</v>
      </c>
      <c r="F25" s="55">
        <f>F26+F28+F32</f>
        <v>2938.94</v>
      </c>
      <c r="G25" s="55">
        <f>G26+G28+G32</f>
        <v>2938.94</v>
      </c>
      <c r="H25" s="55">
        <f t="shared" si="0"/>
        <v>100</v>
      </c>
    </row>
    <row r="26" spans="1:8" ht="33.75">
      <c r="A26" s="198"/>
      <c r="B26" s="201" t="s">
        <v>97</v>
      </c>
      <c r="C26" s="74"/>
      <c r="D26" s="75" t="s">
        <v>131</v>
      </c>
      <c r="E26" s="62">
        <f>SUM(E27)</f>
        <v>728</v>
      </c>
      <c r="F26" s="62">
        <f>SUM(F27)</f>
        <v>728</v>
      </c>
      <c r="G26" s="62">
        <f>SUM(G27)</f>
        <v>728</v>
      </c>
      <c r="H26" s="62">
        <f t="shared" si="0"/>
        <v>100</v>
      </c>
    </row>
    <row r="27" spans="1:8" ht="22.5">
      <c r="A27" s="198"/>
      <c r="B27" s="200"/>
      <c r="C27" s="63" t="s">
        <v>143</v>
      </c>
      <c r="D27" s="64" t="s">
        <v>142</v>
      </c>
      <c r="E27" s="65">
        <v>728</v>
      </c>
      <c r="F27" s="62">
        <v>728</v>
      </c>
      <c r="G27" s="62">
        <v>728</v>
      </c>
      <c r="H27" s="62">
        <f>G27/F27*100</f>
        <v>100</v>
      </c>
    </row>
    <row r="28" spans="1:8" ht="16.5" customHeight="1">
      <c r="A28" s="198"/>
      <c r="B28" s="199" t="s">
        <v>446</v>
      </c>
      <c r="C28" s="74"/>
      <c r="D28" s="75" t="s">
        <v>463</v>
      </c>
      <c r="E28" s="62"/>
      <c r="F28" s="62">
        <f>F29+F30+F31</f>
        <v>1700.0000000000002</v>
      </c>
      <c r="G28" s="62">
        <f>G29+G30+G31</f>
        <v>1700.0000000000002</v>
      </c>
      <c r="H28" s="62">
        <f>H31</f>
        <v>100</v>
      </c>
    </row>
    <row r="29" spans="1:8" ht="22.5">
      <c r="A29" s="198"/>
      <c r="B29" s="204"/>
      <c r="C29" s="63" t="s">
        <v>143</v>
      </c>
      <c r="D29" s="64" t="s">
        <v>142</v>
      </c>
      <c r="E29" s="68"/>
      <c r="F29" s="62">
        <v>1492.42</v>
      </c>
      <c r="G29" s="62">
        <v>1492.42</v>
      </c>
      <c r="H29" s="62">
        <f>G29/F29*100</f>
        <v>100</v>
      </c>
    </row>
    <row r="30" spans="1:8" ht="22.5">
      <c r="A30" s="198"/>
      <c r="B30" s="204"/>
      <c r="C30" s="63" t="s">
        <v>137</v>
      </c>
      <c r="D30" s="64" t="s">
        <v>140</v>
      </c>
      <c r="E30" s="67"/>
      <c r="F30" s="66">
        <v>177.15</v>
      </c>
      <c r="G30" s="66">
        <v>177.15</v>
      </c>
      <c r="H30" s="66">
        <f>G30/F30*100</f>
        <v>100</v>
      </c>
    </row>
    <row r="31" spans="1:8" ht="14.25">
      <c r="A31" s="198"/>
      <c r="B31" s="205"/>
      <c r="C31" s="63" t="s">
        <v>138</v>
      </c>
      <c r="D31" s="64" t="s">
        <v>141</v>
      </c>
      <c r="E31" s="67"/>
      <c r="F31" s="66">
        <v>30.43</v>
      </c>
      <c r="G31" s="66">
        <v>30.43</v>
      </c>
      <c r="H31" s="66">
        <f>G31/F31*100</f>
        <v>100</v>
      </c>
    </row>
    <row r="32" spans="1:8" ht="78.75" customHeight="1">
      <c r="A32" s="198"/>
      <c r="B32" s="199" t="s">
        <v>393</v>
      </c>
      <c r="C32" s="74"/>
      <c r="D32" s="136" t="s">
        <v>408</v>
      </c>
      <c r="E32" s="62"/>
      <c r="F32" s="62">
        <f>SUM(F33:F35)</f>
        <v>510.94</v>
      </c>
      <c r="G32" s="62">
        <f>SUM(G33:G35)</f>
        <v>510.94</v>
      </c>
      <c r="H32" s="62">
        <f t="shared" si="0"/>
        <v>100</v>
      </c>
    </row>
    <row r="33" spans="1:8" ht="22.5">
      <c r="A33" s="198"/>
      <c r="B33" s="204"/>
      <c r="C33" s="63" t="s">
        <v>137</v>
      </c>
      <c r="D33" s="64" t="s">
        <v>140</v>
      </c>
      <c r="E33" s="66"/>
      <c r="F33" s="66">
        <v>46.54</v>
      </c>
      <c r="G33" s="66">
        <v>46.54</v>
      </c>
      <c r="H33" s="66">
        <f t="shared" si="0"/>
        <v>100</v>
      </c>
    </row>
    <row r="34" spans="1:8" ht="14.25">
      <c r="A34" s="198"/>
      <c r="B34" s="204"/>
      <c r="C34" s="63" t="s">
        <v>138</v>
      </c>
      <c r="D34" s="64" t="s">
        <v>141</v>
      </c>
      <c r="E34" s="66"/>
      <c r="F34" s="66">
        <v>7.2</v>
      </c>
      <c r="G34" s="66">
        <v>7.2</v>
      </c>
      <c r="H34" s="66">
        <f t="shared" si="0"/>
        <v>100</v>
      </c>
    </row>
    <row r="35" spans="1:8" ht="14.25" customHeight="1">
      <c r="A35" s="203"/>
      <c r="B35" s="205"/>
      <c r="C35" s="63" t="s">
        <v>143</v>
      </c>
      <c r="D35" s="64" t="s">
        <v>142</v>
      </c>
      <c r="E35" s="66"/>
      <c r="F35" s="66">
        <v>457.2</v>
      </c>
      <c r="G35" s="66">
        <v>457.2</v>
      </c>
      <c r="H35" s="66">
        <f t="shared" si="0"/>
        <v>100</v>
      </c>
    </row>
    <row r="36" spans="1:8" ht="28.5" customHeight="1">
      <c r="A36" s="197" t="s">
        <v>100</v>
      </c>
      <c r="B36" s="72"/>
      <c r="C36" s="73"/>
      <c r="D36" s="137" t="s">
        <v>133</v>
      </c>
      <c r="E36" s="55">
        <f>E37+E43</f>
        <v>23947</v>
      </c>
      <c r="F36" s="55">
        <f>F37+F43</f>
        <v>22031</v>
      </c>
      <c r="G36" s="55">
        <f>G37+G43</f>
        <v>19318.190000000002</v>
      </c>
      <c r="H36" s="55">
        <f aca="true" t="shared" si="1" ref="H36:H42">G36/F36*100</f>
        <v>87.68639644137806</v>
      </c>
    </row>
    <row r="37" spans="1:8" ht="22.5">
      <c r="A37" s="193"/>
      <c r="B37" s="199" t="s">
        <v>132</v>
      </c>
      <c r="C37" s="74"/>
      <c r="D37" s="75" t="s">
        <v>135</v>
      </c>
      <c r="E37" s="62">
        <f>SUM(E38:E42)</f>
        <v>12447</v>
      </c>
      <c r="F37" s="62">
        <f>SUM(F38:F42)</f>
        <v>10531</v>
      </c>
      <c r="G37" s="62">
        <f>SUM(G38:G42)</f>
        <v>8782.69</v>
      </c>
      <c r="H37" s="62">
        <f t="shared" si="1"/>
        <v>83.39844269300161</v>
      </c>
    </row>
    <row r="38" spans="1:8" ht="26.25" customHeight="1">
      <c r="A38" s="194"/>
      <c r="B38" s="200"/>
      <c r="C38" s="70" t="s">
        <v>136</v>
      </c>
      <c r="D38" s="64" t="s">
        <v>139</v>
      </c>
      <c r="E38" s="67">
        <v>9600</v>
      </c>
      <c r="F38" s="66">
        <v>2600</v>
      </c>
      <c r="G38" s="66">
        <v>2452.67</v>
      </c>
      <c r="H38" s="66">
        <f t="shared" si="1"/>
        <v>94.33346153846153</v>
      </c>
    </row>
    <row r="39" spans="1:8" ht="22.5">
      <c r="A39" s="193" t="s">
        <v>100</v>
      </c>
      <c r="B39" s="201" t="s">
        <v>132</v>
      </c>
      <c r="C39" s="63" t="s">
        <v>145</v>
      </c>
      <c r="D39" s="64" t="s">
        <v>147</v>
      </c>
      <c r="E39" s="67">
        <v>816</v>
      </c>
      <c r="F39" s="66"/>
      <c r="G39" s="66"/>
      <c r="H39" s="66"/>
    </row>
    <row r="40" spans="1:8" ht="22.5">
      <c r="A40" s="193"/>
      <c r="B40" s="202"/>
      <c r="C40" s="63" t="s">
        <v>137</v>
      </c>
      <c r="D40" s="64" t="s">
        <v>140</v>
      </c>
      <c r="E40" s="67">
        <v>1756</v>
      </c>
      <c r="F40" s="66">
        <v>856</v>
      </c>
      <c r="G40" s="66">
        <v>842.78</v>
      </c>
      <c r="H40" s="66">
        <f t="shared" si="1"/>
        <v>98.4556074766355</v>
      </c>
    </row>
    <row r="41" spans="1:8" ht="14.25">
      <c r="A41" s="193"/>
      <c r="B41" s="202"/>
      <c r="C41" s="63" t="s">
        <v>138</v>
      </c>
      <c r="D41" s="64" t="s">
        <v>141</v>
      </c>
      <c r="E41" s="67">
        <v>275</v>
      </c>
      <c r="F41" s="66">
        <v>175</v>
      </c>
      <c r="G41" s="66">
        <v>131.89</v>
      </c>
      <c r="H41" s="66">
        <f>G41/F41*100</f>
        <v>75.36571428571428</v>
      </c>
    </row>
    <row r="42" spans="1:8" ht="22.5">
      <c r="A42" s="193"/>
      <c r="B42" s="200"/>
      <c r="C42" s="63" t="s">
        <v>143</v>
      </c>
      <c r="D42" s="64" t="s">
        <v>142</v>
      </c>
      <c r="E42" s="67"/>
      <c r="F42" s="66">
        <v>6900</v>
      </c>
      <c r="G42" s="66">
        <v>5355.35</v>
      </c>
      <c r="H42" s="66">
        <f t="shared" si="1"/>
        <v>77.61376811594204</v>
      </c>
    </row>
    <row r="43" spans="1:8" ht="14.25">
      <c r="A43" s="193"/>
      <c r="B43" s="224" t="s">
        <v>134</v>
      </c>
      <c r="C43" s="74"/>
      <c r="D43" s="75" t="s">
        <v>102</v>
      </c>
      <c r="E43" s="62">
        <f>SUM(E44)</f>
        <v>11500</v>
      </c>
      <c r="F43" s="62">
        <f>SUM(F44)</f>
        <v>11500</v>
      </c>
      <c r="G43" s="62">
        <f>SUM(G44)</f>
        <v>10535.5</v>
      </c>
      <c r="H43" s="62">
        <f t="shared" si="0"/>
        <v>91.61304347826086</v>
      </c>
    </row>
    <row r="44" spans="1:8" ht="22.5">
      <c r="A44" s="194"/>
      <c r="B44" s="232"/>
      <c r="C44" s="76" t="s">
        <v>143</v>
      </c>
      <c r="D44" s="64" t="s">
        <v>142</v>
      </c>
      <c r="E44" s="77">
        <v>11500</v>
      </c>
      <c r="F44" s="66">
        <v>11500</v>
      </c>
      <c r="G44" s="66">
        <v>10535.5</v>
      </c>
      <c r="H44" s="66">
        <f t="shared" si="0"/>
        <v>91.61304347826086</v>
      </c>
    </row>
    <row r="45" spans="1:8" ht="48" customHeight="1">
      <c r="A45" s="197" t="s">
        <v>148</v>
      </c>
      <c r="B45" s="78"/>
      <c r="C45" s="74"/>
      <c r="D45" s="140" t="s">
        <v>150</v>
      </c>
      <c r="E45" s="55">
        <f>SUM(E46)</f>
        <v>13000</v>
      </c>
      <c r="F45" s="55">
        <f aca="true" t="shared" si="2" ref="E45:G46">SUM(F46)</f>
        <v>14000</v>
      </c>
      <c r="G45" s="55">
        <f t="shared" si="2"/>
        <v>13950</v>
      </c>
      <c r="H45" s="55">
        <f t="shared" si="0"/>
        <v>99.64285714285714</v>
      </c>
    </row>
    <row r="46" spans="1:8" ht="33.75">
      <c r="A46" s="193"/>
      <c r="B46" s="224" t="s">
        <v>151</v>
      </c>
      <c r="C46" s="74"/>
      <c r="D46" s="79" t="s">
        <v>152</v>
      </c>
      <c r="E46" s="62">
        <f t="shared" si="2"/>
        <v>13000</v>
      </c>
      <c r="F46" s="62">
        <f t="shared" si="2"/>
        <v>14000</v>
      </c>
      <c r="G46" s="62">
        <f t="shared" si="2"/>
        <v>13950</v>
      </c>
      <c r="H46" s="62">
        <f t="shared" si="0"/>
        <v>99.64285714285714</v>
      </c>
    </row>
    <row r="47" spans="1:8" ht="22.5">
      <c r="A47" s="194"/>
      <c r="B47" s="232"/>
      <c r="C47" s="76" t="s">
        <v>153</v>
      </c>
      <c r="D47" s="64" t="s">
        <v>149</v>
      </c>
      <c r="E47" s="77">
        <v>13000</v>
      </c>
      <c r="F47" s="66">
        <v>14000</v>
      </c>
      <c r="G47" s="66">
        <v>13950</v>
      </c>
      <c r="H47" s="66">
        <f t="shared" si="0"/>
        <v>99.64285714285714</v>
      </c>
    </row>
    <row r="48" spans="1:8" ht="21">
      <c r="A48" s="197" t="s">
        <v>154</v>
      </c>
      <c r="B48" s="78"/>
      <c r="C48" s="74"/>
      <c r="D48" s="137" t="s">
        <v>155</v>
      </c>
      <c r="E48" s="55">
        <f>E49+E54+E59+E64+E69+E74</f>
        <v>2250688</v>
      </c>
      <c r="F48" s="55">
        <f>F49+F54+F59+F64+F69+F74</f>
        <v>2250466</v>
      </c>
      <c r="G48" s="55">
        <f>G49+G54+G59+G64+G69+G74</f>
        <v>2249850.65</v>
      </c>
      <c r="H48" s="55">
        <f t="shared" si="0"/>
        <v>99.97265677419699</v>
      </c>
    </row>
    <row r="49" spans="1:8" ht="14.25">
      <c r="A49" s="193"/>
      <c r="B49" s="224" t="s">
        <v>156</v>
      </c>
      <c r="C49" s="74"/>
      <c r="D49" s="80" t="s">
        <v>157</v>
      </c>
      <c r="E49" s="62">
        <f>SUM(E50:E53)</f>
        <v>1081900</v>
      </c>
      <c r="F49" s="62">
        <f>SUM(F50:F53)</f>
        <v>1140134</v>
      </c>
      <c r="G49" s="62">
        <f>SUM(G50:G53)</f>
        <v>1139921.6199999999</v>
      </c>
      <c r="H49" s="62">
        <f t="shared" si="0"/>
        <v>99.9813723650027</v>
      </c>
    </row>
    <row r="50" spans="1:8" ht="22.5">
      <c r="A50" s="193"/>
      <c r="B50" s="244"/>
      <c r="C50" s="63" t="s">
        <v>136</v>
      </c>
      <c r="D50" s="64" t="s">
        <v>139</v>
      </c>
      <c r="E50" s="67">
        <v>900000</v>
      </c>
      <c r="F50" s="66">
        <v>889984</v>
      </c>
      <c r="G50" s="66">
        <v>889772.13</v>
      </c>
      <c r="H50" s="66">
        <f t="shared" si="0"/>
        <v>99.97619395404861</v>
      </c>
    </row>
    <row r="51" spans="1:8" ht="22.5">
      <c r="A51" s="193"/>
      <c r="B51" s="244"/>
      <c r="C51" s="63" t="s">
        <v>145</v>
      </c>
      <c r="D51" s="64" t="s">
        <v>147</v>
      </c>
      <c r="E51" s="67">
        <v>76300</v>
      </c>
      <c r="F51" s="66">
        <v>75815</v>
      </c>
      <c r="G51" s="66">
        <v>75814.77</v>
      </c>
      <c r="H51" s="66">
        <f t="shared" si="0"/>
        <v>99.9996966299545</v>
      </c>
    </row>
    <row r="52" spans="1:8" ht="22.5">
      <c r="A52" s="193"/>
      <c r="B52" s="244"/>
      <c r="C52" s="63" t="s">
        <v>137</v>
      </c>
      <c r="D52" s="64" t="s">
        <v>140</v>
      </c>
      <c r="E52" s="67">
        <v>79600</v>
      </c>
      <c r="F52" s="66">
        <v>152412</v>
      </c>
      <c r="G52" s="66">
        <v>152411.83</v>
      </c>
      <c r="H52" s="66">
        <f>G52/F52*100</f>
        <v>99.99988846022622</v>
      </c>
    </row>
    <row r="53" spans="1:8" ht="14.25">
      <c r="A53" s="193"/>
      <c r="B53" s="244"/>
      <c r="C53" s="63" t="s">
        <v>138</v>
      </c>
      <c r="D53" s="64" t="s">
        <v>141</v>
      </c>
      <c r="E53" s="67">
        <v>26000</v>
      </c>
      <c r="F53" s="66">
        <v>21923</v>
      </c>
      <c r="G53" s="66">
        <v>21922.89</v>
      </c>
      <c r="H53" s="66">
        <f>G53/F53*100</f>
        <v>99.99949824385348</v>
      </c>
    </row>
    <row r="54" spans="1:8" ht="14.25">
      <c r="A54" s="193"/>
      <c r="B54" s="224" t="s">
        <v>160</v>
      </c>
      <c r="C54" s="74"/>
      <c r="D54" s="80" t="s">
        <v>161</v>
      </c>
      <c r="E54" s="62">
        <f>SUM(E55:E58)</f>
        <v>428098</v>
      </c>
      <c r="F54" s="62">
        <f>SUM(F55:F58)</f>
        <v>404995</v>
      </c>
      <c r="G54" s="62">
        <f>SUM(G55:G58)</f>
        <v>404995</v>
      </c>
      <c r="H54" s="62">
        <f t="shared" si="0"/>
        <v>100</v>
      </c>
    </row>
    <row r="55" spans="1:8" ht="22.5">
      <c r="A55" s="193"/>
      <c r="B55" s="244"/>
      <c r="C55" s="63" t="s">
        <v>136</v>
      </c>
      <c r="D55" s="64" t="s">
        <v>139</v>
      </c>
      <c r="E55" s="67">
        <v>333745</v>
      </c>
      <c r="F55" s="66">
        <v>318098</v>
      </c>
      <c r="G55" s="66">
        <v>318098</v>
      </c>
      <c r="H55" s="66">
        <f t="shared" si="0"/>
        <v>100</v>
      </c>
    </row>
    <row r="56" spans="1:8" ht="22.5">
      <c r="A56" s="193"/>
      <c r="B56" s="244"/>
      <c r="C56" s="63" t="s">
        <v>145</v>
      </c>
      <c r="D56" s="64" t="s">
        <v>147</v>
      </c>
      <c r="E56" s="67">
        <v>25330</v>
      </c>
      <c r="F56" s="66">
        <v>24245</v>
      </c>
      <c r="G56" s="66">
        <v>24245</v>
      </c>
      <c r="H56" s="66">
        <f t="shared" si="0"/>
        <v>100</v>
      </c>
    </row>
    <row r="57" spans="1:8" ht="22.5">
      <c r="A57" s="193"/>
      <c r="B57" s="244"/>
      <c r="C57" s="63" t="s">
        <v>137</v>
      </c>
      <c r="D57" s="64" t="s">
        <v>140</v>
      </c>
      <c r="E57" s="67">
        <v>59387</v>
      </c>
      <c r="F57" s="66">
        <v>55131</v>
      </c>
      <c r="G57" s="66">
        <v>55131</v>
      </c>
      <c r="H57" s="66">
        <f t="shared" si="0"/>
        <v>100</v>
      </c>
    </row>
    <row r="58" spans="1:8" ht="14.25">
      <c r="A58" s="193"/>
      <c r="B58" s="232"/>
      <c r="C58" s="63" t="s">
        <v>138</v>
      </c>
      <c r="D58" s="64" t="s">
        <v>141</v>
      </c>
      <c r="E58" s="68">
        <v>9636</v>
      </c>
      <c r="F58" s="66">
        <v>7521</v>
      </c>
      <c r="G58" s="66">
        <v>7521</v>
      </c>
      <c r="H58" s="66">
        <f t="shared" si="0"/>
        <v>100</v>
      </c>
    </row>
    <row r="59" spans="1:8" ht="14.25">
      <c r="A59" s="193"/>
      <c r="B59" s="224" t="s">
        <v>163</v>
      </c>
      <c r="C59" s="74"/>
      <c r="D59" s="80" t="s">
        <v>162</v>
      </c>
      <c r="E59" s="62">
        <f>SUM(E60:E63)</f>
        <v>501555</v>
      </c>
      <c r="F59" s="62">
        <f>SUM(F60:F63)</f>
        <v>473059</v>
      </c>
      <c r="G59" s="62">
        <f>SUM(G60:G63)</f>
        <v>473057.18000000005</v>
      </c>
      <c r="H59" s="62">
        <f t="shared" si="0"/>
        <v>99.9996152699769</v>
      </c>
    </row>
    <row r="60" spans="1:8" ht="22.5">
      <c r="A60" s="193"/>
      <c r="B60" s="225"/>
      <c r="C60" s="63" t="s">
        <v>136</v>
      </c>
      <c r="D60" s="64" t="s">
        <v>139</v>
      </c>
      <c r="E60" s="67">
        <v>394755</v>
      </c>
      <c r="F60" s="66">
        <v>368727</v>
      </c>
      <c r="G60" s="66">
        <v>368726.59</v>
      </c>
      <c r="H60" s="66">
        <f t="shared" si="0"/>
        <v>99.99988880662389</v>
      </c>
    </row>
    <row r="61" spans="1:8" ht="22.5">
      <c r="A61" s="193"/>
      <c r="B61" s="225"/>
      <c r="C61" s="63" t="s">
        <v>145</v>
      </c>
      <c r="D61" s="64" t="s">
        <v>147</v>
      </c>
      <c r="E61" s="67">
        <v>27800</v>
      </c>
      <c r="F61" s="66">
        <v>27743</v>
      </c>
      <c r="G61" s="66">
        <v>27742.72</v>
      </c>
      <c r="H61" s="66">
        <f t="shared" si="0"/>
        <v>99.99899073640198</v>
      </c>
    </row>
    <row r="62" spans="1:8" ht="22.5">
      <c r="A62" s="193"/>
      <c r="B62" s="225"/>
      <c r="C62" s="63" t="s">
        <v>137</v>
      </c>
      <c r="D62" s="64" t="s">
        <v>140</v>
      </c>
      <c r="E62" s="67">
        <v>70000</v>
      </c>
      <c r="F62" s="66">
        <v>66707</v>
      </c>
      <c r="G62" s="66">
        <v>66706.1</v>
      </c>
      <c r="H62" s="66">
        <f t="shared" si="0"/>
        <v>99.99865081625617</v>
      </c>
    </row>
    <row r="63" spans="1:8" ht="14.25">
      <c r="A63" s="193"/>
      <c r="B63" s="226"/>
      <c r="C63" s="63" t="s">
        <v>138</v>
      </c>
      <c r="D63" s="64" t="s">
        <v>141</v>
      </c>
      <c r="E63" s="68">
        <v>9000</v>
      </c>
      <c r="F63" s="66">
        <v>9882</v>
      </c>
      <c r="G63" s="66">
        <v>9881.77</v>
      </c>
      <c r="H63" s="66">
        <f t="shared" si="0"/>
        <v>99.99767253592391</v>
      </c>
    </row>
    <row r="64" spans="1:8" ht="37.5" customHeight="1">
      <c r="A64" s="193"/>
      <c r="B64" s="224" t="s">
        <v>164</v>
      </c>
      <c r="C64" s="74"/>
      <c r="D64" s="264" t="s">
        <v>165</v>
      </c>
      <c r="E64" s="62">
        <f>SUM(E65:E68)</f>
        <v>145480</v>
      </c>
      <c r="F64" s="62">
        <f>SUM(F65:F68)</f>
        <v>140907</v>
      </c>
      <c r="G64" s="62">
        <f>SUM(G65:G68)</f>
        <v>140905.03000000003</v>
      </c>
      <c r="H64" s="62">
        <f t="shared" si="0"/>
        <v>99.9986019147381</v>
      </c>
    </row>
    <row r="65" spans="1:8" ht="21">
      <c r="A65" s="193"/>
      <c r="B65" s="225"/>
      <c r="C65" s="63" t="s">
        <v>136</v>
      </c>
      <c r="D65" s="265" t="s">
        <v>139</v>
      </c>
      <c r="E65" s="67">
        <v>117480</v>
      </c>
      <c r="F65" s="66">
        <v>111758</v>
      </c>
      <c r="G65" s="66">
        <v>111757.39</v>
      </c>
      <c r="H65" s="66">
        <f t="shared" si="0"/>
        <v>99.99945417777698</v>
      </c>
    </row>
    <row r="66" spans="1:8" ht="21">
      <c r="A66" s="193"/>
      <c r="B66" s="225"/>
      <c r="C66" s="63" t="s">
        <v>145</v>
      </c>
      <c r="D66" s="265" t="s">
        <v>147</v>
      </c>
      <c r="E66" s="67">
        <v>9300</v>
      </c>
      <c r="F66" s="66">
        <v>9257</v>
      </c>
      <c r="G66" s="66">
        <v>9256.46</v>
      </c>
      <c r="H66" s="66">
        <f t="shared" si="0"/>
        <v>99.99416657664469</v>
      </c>
    </row>
    <row r="67" spans="1:8" ht="21">
      <c r="A67" s="193"/>
      <c r="B67" s="225"/>
      <c r="C67" s="63" t="s">
        <v>137</v>
      </c>
      <c r="D67" s="265" t="s">
        <v>140</v>
      </c>
      <c r="E67" s="67">
        <v>16000</v>
      </c>
      <c r="F67" s="66">
        <v>17663</v>
      </c>
      <c r="G67" s="66">
        <v>17662.67</v>
      </c>
      <c r="H67" s="66">
        <f t="shared" si="0"/>
        <v>99.99813168770876</v>
      </c>
    </row>
    <row r="68" spans="1:8" ht="14.25">
      <c r="A68" s="193"/>
      <c r="B68" s="226"/>
      <c r="C68" s="63" t="s">
        <v>138</v>
      </c>
      <c r="D68" s="265" t="s">
        <v>141</v>
      </c>
      <c r="E68" s="67">
        <v>2700</v>
      </c>
      <c r="F68" s="66">
        <v>2229</v>
      </c>
      <c r="G68" s="66">
        <v>2228.51</v>
      </c>
      <c r="H68" s="66">
        <f t="shared" si="0"/>
        <v>99.9780170480036</v>
      </c>
    </row>
    <row r="69" spans="1:8" ht="14.25">
      <c r="A69" s="193"/>
      <c r="B69" s="224" t="s">
        <v>166</v>
      </c>
      <c r="C69" s="74"/>
      <c r="D69" s="264" t="s">
        <v>167</v>
      </c>
      <c r="E69" s="62">
        <f>SUM(E70:E73)</f>
        <v>93655</v>
      </c>
      <c r="F69" s="62">
        <f>SUM(F70:F73)</f>
        <v>91021</v>
      </c>
      <c r="G69" s="62">
        <f>SUM(G70:G73)</f>
        <v>90671.82</v>
      </c>
      <c r="H69" s="62">
        <f t="shared" si="0"/>
        <v>99.6163742433065</v>
      </c>
    </row>
    <row r="70" spans="1:8" ht="21">
      <c r="A70" s="193"/>
      <c r="B70" s="225"/>
      <c r="C70" s="63" t="s">
        <v>136</v>
      </c>
      <c r="D70" s="265" t="s">
        <v>139</v>
      </c>
      <c r="E70" s="65">
        <v>75150</v>
      </c>
      <c r="F70" s="66">
        <v>73230</v>
      </c>
      <c r="G70" s="66">
        <v>72882.98</v>
      </c>
      <c r="H70" s="66">
        <f t="shared" si="0"/>
        <v>99.52612317356274</v>
      </c>
    </row>
    <row r="71" spans="1:8" ht="21">
      <c r="A71" s="193"/>
      <c r="B71" s="225"/>
      <c r="C71" s="63" t="s">
        <v>145</v>
      </c>
      <c r="D71" s="265" t="s">
        <v>147</v>
      </c>
      <c r="E71" s="67">
        <v>5705</v>
      </c>
      <c r="F71" s="66">
        <v>5705</v>
      </c>
      <c r="G71" s="66">
        <v>5704.13</v>
      </c>
      <c r="H71" s="66">
        <f t="shared" si="0"/>
        <v>99.98475021910605</v>
      </c>
    </row>
    <row r="72" spans="1:8" ht="21">
      <c r="A72" s="193"/>
      <c r="B72" s="225"/>
      <c r="C72" s="63" t="s">
        <v>137</v>
      </c>
      <c r="D72" s="265" t="s">
        <v>140</v>
      </c>
      <c r="E72" s="67">
        <v>11000</v>
      </c>
      <c r="F72" s="66">
        <v>11016</v>
      </c>
      <c r="G72" s="66">
        <v>11015.58</v>
      </c>
      <c r="H72" s="66">
        <f t="shared" si="0"/>
        <v>99.99618736383442</v>
      </c>
    </row>
    <row r="73" spans="1:8" ht="14.25">
      <c r="A73" s="193"/>
      <c r="B73" s="226"/>
      <c r="C73" s="63" t="s">
        <v>138</v>
      </c>
      <c r="D73" s="265" t="s">
        <v>141</v>
      </c>
      <c r="E73" s="67">
        <v>1800</v>
      </c>
      <c r="F73" s="66">
        <v>1070</v>
      </c>
      <c r="G73" s="66">
        <v>1069.13</v>
      </c>
      <c r="H73" s="66">
        <f t="shared" si="0"/>
        <v>99.91869158878505</v>
      </c>
    </row>
    <row r="74" spans="1:8" ht="14.25">
      <c r="A74" s="193"/>
      <c r="B74" s="199" t="s">
        <v>260</v>
      </c>
      <c r="C74" s="81"/>
      <c r="D74" s="147" t="s">
        <v>182</v>
      </c>
      <c r="E74" s="82"/>
      <c r="F74" s="66">
        <v>350</v>
      </c>
      <c r="G74" s="66">
        <v>300</v>
      </c>
      <c r="H74" s="66">
        <f t="shared" si="0"/>
        <v>85.71428571428571</v>
      </c>
    </row>
    <row r="75" spans="1:8" ht="22.5">
      <c r="A75" s="194"/>
      <c r="B75" s="200"/>
      <c r="C75" s="63" t="s">
        <v>143</v>
      </c>
      <c r="D75" s="64" t="s">
        <v>142</v>
      </c>
      <c r="E75" s="83"/>
      <c r="F75" s="66">
        <v>350</v>
      </c>
      <c r="G75" s="66">
        <v>300</v>
      </c>
      <c r="H75" s="66"/>
    </row>
    <row r="76" spans="1:8" ht="14.25">
      <c r="A76" s="197" t="s">
        <v>168</v>
      </c>
      <c r="B76" s="78"/>
      <c r="C76" s="74"/>
      <c r="D76" s="59" t="s">
        <v>169</v>
      </c>
      <c r="E76" s="55">
        <f aca="true" t="shared" si="3" ref="E76:G77">E77</f>
        <v>2000</v>
      </c>
      <c r="F76" s="55">
        <f t="shared" si="3"/>
        <v>1664</v>
      </c>
      <c r="G76" s="55">
        <f t="shared" si="3"/>
        <v>1663.72</v>
      </c>
      <c r="H76" s="55">
        <f t="shared" si="0"/>
        <v>99.98317307692308</v>
      </c>
    </row>
    <row r="77" spans="1:8" ht="28.5" customHeight="1">
      <c r="A77" s="193"/>
      <c r="B77" s="199" t="s">
        <v>170</v>
      </c>
      <c r="C77" s="74"/>
      <c r="D77" s="266" t="s">
        <v>171</v>
      </c>
      <c r="E77" s="62">
        <f t="shared" si="3"/>
        <v>2000</v>
      </c>
      <c r="F77" s="62">
        <f t="shared" si="3"/>
        <v>1664</v>
      </c>
      <c r="G77" s="62">
        <f t="shared" si="3"/>
        <v>1663.72</v>
      </c>
      <c r="H77" s="62">
        <f t="shared" si="0"/>
        <v>99.98317307692308</v>
      </c>
    </row>
    <row r="78" spans="1:8" ht="22.5">
      <c r="A78" s="194"/>
      <c r="B78" s="200"/>
      <c r="C78" s="63" t="s">
        <v>143</v>
      </c>
      <c r="D78" s="64" t="s">
        <v>142</v>
      </c>
      <c r="E78" s="77">
        <v>2000</v>
      </c>
      <c r="F78" s="66">
        <v>1664</v>
      </c>
      <c r="G78" s="66">
        <v>1663.72</v>
      </c>
      <c r="H78" s="66">
        <f t="shared" si="0"/>
        <v>99.98317307692308</v>
      </c>
    </row>
    <row r="79" spans="1:8" ht="18" customHeight="1">
      <c r="A79" s="197" t="s">
        <v>103</v>
      </c>
      <c r="B79" s="78"/>
      <c r="C79" s="74"/>
      <c r="D79" s="59" t="s">
        <v>172</v>
      </c>
      <c r="E79" s="55">
        <f>E80+E91+E85</f>
        <v>241095</v>
      </c>
      <c r="F79" s="55">
        <f>F80+F91+F85</f>
        <v>239919</v>
      </c>
      <c r="G79" s="55">
        <f>G80+G91+G85</f>
        <v>222112.66</v>
      </c>
      <c r="H79" s="55">
        <f t="shared" si="0"/>
        <v>92.57818680471325</v>
      </c>
    </row>
    <row r="80" spans="1:8" ht="61.5" customHeight="1">
      <c r="A80" s="198"/>
      <c r="B80" s="199" t="s">
        <v>104</v>
      </c>
      <c r="C80" s="74"/>
      <c r="D80" s="266" t="s">
        <v>427</v>
      </c>
      <c r="E80" s="62">
        <f>SUM(E81:E84)</f>
        <v>27590</v>
      </c>
      <c r="F80" s="62">
        <f>SUM(F81:F84)</f>
        <v>27418</v>
      </c>
      <c r="G80" s="62">
        <f>SUM(G81:G84)</f>
        <v>27416.72</v>
      </c>
      <c r="H80" s="62">
        <f t="shared" si="0"/>
        <v>99.99533153402874</v>
      </c>
    </row>
    <row r="81" spans="1:8" ht="22.5">
      <c r="A81" s="198"/>
      <c r="B81" s="202"/>
      <c r="C81" s="63" t="s">
        <v>136</v>
      </c>
      <c r="D81" s="64" t="s">
        <v>139</v>
      </c>
      <c r="E81" s="65">
        <v>21600</v>
      </c>
      <c r="F81" s="84">
        <v>21600</v>
      </c>
      <c r="G81" s="84">
        <v>21600</v>
      </c>
      <c r="H81" s="66">
        <f t="shared" si="0"/>
        <v>100</v>
      </c>
    </row>
    <row r="82" spans="1:8" ht="21">
      <c r="A82" s="198"/>
      <c r="B82" s="202"/>
      <c r="C82" s="63" t="s">
        <v>145</v>
      </c>
      <c r="D82" s="265" t="s">
        <v>147</v>
      </c>
      <c r="E82" s="67">
        <v>1820</v>
      </c>
      <c r="F82" s="84">
        <v>1540</v>
      </c>
      <c r="G82" s="84">
        <v>1539.61</v>
      </c>
      <c r="H82" s="66">
        <f t="shared" si="0"/>
        <v>99.97467532467532</v>
      </c>
    </row>
    <row r="83" spans="1:8" ht="21">
      <c r="A83" s="198"/>
      <c r="B83" s="202"/>
      <c r="C83" s="63" t="s">
        <v>137</v>
      </c>
      <c r="D83" s="265" t="s">
        <v>140</v>
      </c>
      <c r="E83" s="67">
        <v>3590</v>
      </c>
      <c r="F83" s="84">
        <v>3707</v>
      </c>
      <c r="G83" s="84">
        <v>3706.98</v>
      </c>
      <c r="H83" s="66">
        <f t="shared" si="0"/>
        <v>99.99946048017264</v>
      </c>
    </row>
    <row r="84" spans="1:8" ht="14.25">
      <c r="A84" s="198"/>
      <c r="B84" s="200"/>
      <c r="C84" s="63" t="s">
        <v>138</v>
      </c>
      <c r="D84" s="265" t="s">
        <v>141</v>
      </c>
      <c r="E84" s="68">
        <v>580</v>
      </c>
      <c r="F84" s="84">
        <v>571</v>
      </c>
      <c r="G84" s="84">
        <v>570.13</v>
      </c>
      <c r="H84" s="66">
        <f t="shared" si="0"/>
        <v>99.84763572679509</v>
      </c>
    </row>
    <row r="85" spans="1:8" ht="14.25">
      <c r="A85" s="198"/>
      <c r="B85" s="221">
        <v>85219</v>
      </c>
      <c r="C85" s="85"/>
      <c r="D85" s="266" t="s">
        <v>86</v>
      </c>
      <c r="E85" s="62">
        <f>SUM(E86:E90)</f>
        <v>210505</v>
      </c>
      <c r="F85" s="62">
        <f>SUM(F86:F90)</f>
        <v>212501</v>
      </c>
      <c r="G85" s="62">
        <f>SUM(G86:G90)</f>
        <v>194695.94</v>
      </c>
      <c r="H85" s="62">
        <f aca="true" t="shared" si="4" ref="H85:H90">G85/F85*100</f>
        <v>91.62118766499923</v>
      </c>
    </row>
    <row r="86" spans="1:8" ht="21">
      <c r="A86" s="198"/>
      <c r="B86" s="227"/>
      <c r="C86" s="63" t="s">
        <v>136</v>
      </c>
      <c r="D86" s="265" t="s">
        <v>139</v>
      </c>
      <c r="E86" s="67">
        <v>160000</v>
      </c>
      <c r="F86" s="66">
        <v>164800</v>
      </c>
      <c r="G86" s="66">
        <v>152998.16</v>
      </c>
      <c r="H86" s="66">
        <f t="shared" si="4"/>
        <v>92.83868932038835</v>
      </c>
    </row>
    <row r="87" spans="1:8" ht="21">
      <c r="A87" s="198"/>
      <c r="B87" s="227"/>
      <c r="C87" s="63" t="s">
        <v>145</v>
      </c>
      <c r="D87" s="265" t="s">
        <v>147</v>
      </c>
      <c r="E87" s="67">
        <v>15000</v>
      </c>
      <c r="F87" s="66">
        <v>11396</v>
      </c>
      <c r="G87" s="66">
        <v>11395.35</v>
      </c>
      <c r="H87" s="66">
        <f t="shared" si="4"/>
        <v>99.99429624429624</v>
      </c>
    </row>
    <row r="88" spans="1:8" ht="21">
      <c r="A88" s="198"/>
      <c r="B88" s="227"/>
      <c r="C88" s="63" t="s">
        <v>137</v>
      </c>
      <c r="D88" s="265" t="s">
        <v>140</v>
      </c>
      <c r="E88" s="67">
        <v>27405</v>
      </c>
      <c r="F88" s="66">
        <v>27405</v>
      </c>
      <c r="G88" s="66">
        <v>22896.52</v>
      </c>
      <c r="H88" s="66">
        <f t="shared" si="4"/>
        <v>83.54869549352308</v>
      </c>
    </row>
    <row r="89" spans="1:8" ht="14.25">
      <c r="A89" s="198"/>
      <c r="B89" s="227"/>
      <c r="C89" s="63" t="s">
        <v>138</v>
      </c>
      <c r="D89" s="265" t="s">
        <v>141</v>
      </c>
      <c r="E89" s="67">
        <v>4300</v>
      </c>
      <c r="F89" s="66">
        <v>4300</v>
      </c>
      <c r="G89" s="66">
        <v>3162.92</v>
      </c>
      <c r="H89" s="66">
        <f t="shared" si="4"/>
        <v>73.55627906976744</v>
      </c>
    </row>
    <row r="90" spans="1:8" ht="14.25">
      <c r="A90" s="198"/>
      <c r="B90" s="228"/>
      <c r="C90" s="63" t="s">
        <v>143</v>
      </c>
      <c r="D90" s="265" t="s">
        <v>142</v>
      </c>
      <c r="E90" s="66">
        <v>3800</v>
      </c>
      <c r="F90" s="66">
        <v>4600</v>
      </c>
      <c r="G90" s="66">
        <v>4242.99</v>
      </c>
      <c r="H90" s="66">
        <f t="shared" si="4"/>
        <v>92.23891304347825</v>
      </c>
    </row>
    <row r="91" spans="1:8" ht="21">
      <c r="A91" s="198"/>
      <c r="B91" s="221">
        <v>85228</v>
      </c>
      <c r="C91" s="85"/>
      <c r="D91" s="266" t="s">
        <v>428</v>
      </c>
      <c r="E91" s="62">
        <f>E92</f>
        <v>3000</v>
      </c>
      <c r="F91" s="62"/>
      <c r="G91" s="62"/>
      <c r="H91" s="62"/>
    </row>
    <row r="92" spans="1:8" ht="14.25">
      <c r="A92" s="203"/>
      <c r="B92" s="223"/>
      <c r="C92" s="63" t="s">
        <v>143</v>
      </c>
      <c r="D92" s="265" t="s">
        <v>142</v>
      </c>
      <c r="E92" s="67">
        <v>3000</v>
      </c>
      <c r="F92" s="66"/>
      <c r="G92" s="66"/>
      <c r="H92" s="66"/>
    </row>
    <row r="93" spans="1:8" ht="27" customHeight="1">
      <c r="A93" s="229">
        <v>854</v>
      </c>
      <c r="B93" s="86"/>
      <c r="C93" s="85"/>
      <c r="D93" s="59" t="s">
        <v>176</v>
      </c>
      <c r="E93" s="55">
        <f>E94</f>
        <v>86483</v>
      </c>
      <c r="F93" s="55">
        <f>F94</f>
        <v>81736</v>
      </c>
      <c r="G93" s="55">
        <f>G94</f>
        <v>81669.43000000001</v>
      </c>
      <c r="H93" s="55">
        <f aca="true" t="shared" si="5" ref="H93:H105">G93/F93*100</f>
        <v>99.91855485954783</v>
      </c>
    </row>
    <row r="94" spans="1:8" ht="14.25">
      <c r="A94" s="230"/>
      <c r="B94" s="221">
        <v>85401</v>
      </c>
      <c r="C94" s="85"/>
      <c r="D94" s="80" t="s">
        <v>175</v>
      </c>
      <c r="E94" s="62">
        <f>SUM(E95:E98)</f>
        <v>86483</v>
      </c>
      <c r="F94" s="62">
        <f>SUM(F95:F98)</f>
        <v>81736</v>
      </c>
      <c r="G94" s="62">
        <f>SUM(G95:G98)</f>
        <v>81669.43000000001</v>
      </c>
      <c r="H94" s="61">
        <f t="shared" si="5"/>
        <v>99.91855485954783</v>
      </c>
    </row>
    <row r="95" spans="1:8" ht="21">
      <c r="A95" s="230"/>
      <c r="B95" s="222"/>
      <c r="C95" s="63" t="s">
        <v>136</v>
      </c>
      <c r="D95" s="265" t="s">
        <v>139</v>
      </c>
      <c r="E95" s="67">
        <v>65063</v>
      </c>
      <c r="F95" s="66">
        <v>62347</v>
      </c>
      <c r="G95" s="66">
        <v>62347</v>
      </c>
      <c r="H95" s="66">
        <f t="shared" si="5"/>
        <v>100</v>
      </c>
    </row>
    <row r="96" spans="1:8" ht="21">
      <c r="A96" s="230"/>
      <c r="B96" s="222"/>
      <c r="C96" s="63" t="s">
        <v>145</v>
      </c>
      <c r="D96" s="265" t="s">
        <v>147</v>
      </c>
      <c r="E96" s="67">
        <v>6771</v>
      </c>
      <c r="F96" s="66">
        <v>6771</v>
      </c>
      <c r="G96" s="66">
        <v>6770.07</v>
      </c>
      <c r="H96" s="66">
        <f t="shared" si="5"/>
        <v>99.98626495347807</v>
      </c>
    </row>
    <row r="97" spans="1:8" ht="21">
      <c r="A97" s="230"/>
      <c r="B97" s="222"/>
      <c r="C97" s="63" t="s">
        <v>137</v>
      </c>
      <c r="D97" s="265" t="s">
        <v>140</v>
      </c>
      <c r="E97" s="67">
        <v>12626</v>
      </c>
      <c r="F97" s="66">
        <v>10739</v>
      </c>
      <c r="G97" s="66">
        <v>10674.48</v>
      </c>
      <c r="H97" s="66">
        <f t="shared" si="5"/>
        <v>99.39919918055683</v>
      </c>
    </row>
    <row r="98" spans="1:8" ht="14.25">
      <c r="A98" s="231"/>
      <c r="B98" s="223"/>
      <c r="C98" s="63" t="s">
        <v>138</v>
      </c>
      <c r="D98" s="265" t="s">
        <v>141</v>
      </c>
      <c r="E98" s="68">
        <v>2023</v>
      </c>
      <c r="F98" s="66">
        <v>1879</v>
      </c>
      <c r="G98" s="66">
        <v>1877.88</v>
      </c>
      <c r="H98" s="66">
        <f t="shared" si="5"/>
        <v>99.94039382650345</v>
      </c>
    </row>
    <row r="99" spans="1:8" ht="40.5" customHeight="1">
      <c r="A99" s="229">
        <v>921</v>
      </c>
      <c r="B99" s="86"/>
      <c r="C99" s="85"/>
      <c r="D99" s="59" t="s">
        <v>180</v>
      </c>
      <c r="E99" s="55">
        <f>E100+E102</f>
        <v>15635</v>
      </c>
      <c r="F99" s="55">
        <f>F100+F102</f>
        <v>12790</v>
      </c>
      <c r="G99" s="55">
        <f>G100+G102</f>
        <v>10769.07</v>
      </c>
      <c r="H99" s="55">
        <f t="shared" si="5"/>
        <v>84.19913995308835</v>
      </c>
    </row>
    <row r="100" spans="1:8" ht="22.5">
      <c r="A100" s="230"/>
      <c r="B100" s="221">
        <v>92109</v>
      </c>
      <c r="C100" s="85"/>
      <c r="D100" s="75" t="s">
        <v>181</v>
      </c>
      <c r="E100" s="62">
        <f>E101</f>
        <v>6635</v>
      </c>
      <c r="F100" s="62">
        <f>SUM(F101)</f>
        <v>4635</v>
      </c>
      <c r="G100" s="62">
        <f>SUM(G101)</f>
        <v>4158</v>
      </c>
      <c r="H100" s="62">
        <f t="shared" si="5"/>
        <v>89.70873786407768</v>
      </c>
    </row>
    <row r="101" spans="1:8" ht="14.25">
      <c r="A101" s="230"/>
      <c r="B101" s="223"/>
      <c r="C101" s="87">
        <v>4170</v>
      </c>
      <c r="D101" s="265" t="s">
        <v>142</v>
      </c>
      <c r="E101" s="77">
        <v>6635</v>
      </c>
      <c r="F101" s="66">
        <v>4635</v>
      </c>
      <c r="G101" s="66">
        <v>4158</v>
      </c>
      <c r="H101" s="66">
        <f t="shared" si="5"/>
        <v>89.70873786407768</v>
      </c>
    </row>
    <row r="102" spans="1:8" ht="14.25">
      <c r="A102" s="230"/>
      <c r="B102" s="221">
        <v>92195</v>
      </c>
      <c r="C102" s="85"/>
      <c r="D102" s="266" t="s">
        <v>182</v>
      </c>
      <c r="E102" s="62">
        <f>E103</f>
        <v>9000</v>
      </c>
      <c r="F102" s="62">
        <f>SUM(F103)</f>
        <v>8155</v>
      </c>
      <c r="G102" s="62">
        <f>SUM(G103)</f>
        <v>6611.07</v>
      </c>
      <c r="H102" s="62">
        <f t="shared" si="5"/>
        <v>81.06768853464132</v>
      </c>
    </row>
    <row r="103" spans="1:8" ht="14.25">
      <c r="A103" s="231"/>
      <c r="B103" s="223"/>
      <c r="C103" s="87">
        <v>4170</v>
      </c>
      <c r="D103" s="265" t="s">
        <v>142</v>
      </c>
      <c r="E103" s="77">
        <v>9000</v>
      </c>
      <c r="F103" s="66">
        <v>8155</v>
      </c>
      <c r="G103" s="66">
        <v>6611.07</v>
      </c>
      <c r="H103" s="66">
        <f t="shared" si="5"/>
        <v>81.06768853464132</v>
      </c>
    </row>
    <row r="104" spans="1:8" ht="33.75" customHeight="1">
      <c r="A104" s="213" t="s">
        <v>467</v>
      </c>
      <c r="B104" s="213"/>
      <c r="C104" s="213"/>
      <c r="D104" s="214"/>
      <c r="E104" s="55">
        <f>E105+E111+E123+E135+E147+E154+E182+E194+E208+E211+E216+E270+E277+E307+E313+E327+E340+E191+E337</f>
        <v>2158069</v>
      </c>
      <c r="F104" s="55">
        <f>F105+F111+F123+F133+F135+F147+F154+F182+F194+F208+F211+F216+F270+F277+F307+F313+F327+F340+F191+F337</f>
        <v>2584845.66</v>
      </c>
      <c r="G104" s="55">
        <f>G105+G111+G123+G133+G135+G147+G154+G182+G194+G208+G211+G216+G270+G277+G307+G313+G327+G340+G191+G337</f>
        <v>2463029.9899999998</v>
      </c>
      <c r="H104" s="55">
        <f t="shared" si="5"/>
        <v>95.2873135953502</v>
      </c>
    </row>
    <row r="105" spans="1:8" ht="27.75" customHeight="1">
      <c r="A105" s="197" t="s">
        <v>89</v>
      </c>
      <c r="B105" s="78"/>
      <c r="C105" s="74"/>
      <c r="D105" s="88" t="s">
        <v>185</v>
      </c>
      <c r="E105" s="55">
        <f>E106+E108</f>
        <v>1000</v>
      </c>
      <c r="F105" s="55">
        <f>F106+F108</f>
        <v>69862.12999999999</v>
      </c>
      <c r="G105" s="55">
        <f>G106+G108</f>
        <v>69736.7</v>
      </c>
      <c r="H105" s="55">
        <f t="shared" si="5"/>
        <v>99.82046067017998</v>
      </c>
    </row>
    <row r="106" spans="1:8" ht="14.25">
      <c r="A106" s="198"/>
      <c r="B106" s="199" t="s">
        <v>187</v>
      </c>
      <c r="C106" s="74"/>
      <c r="D106" s="71" t="s">
        <v>186</v>
      </c>
      <c r="E106" s="62">
        <f>E107</f>
        <v>1000</v>
      </c>
      <c r="F106" s="62">
        <f>SUM(F107)</f>
        <v>1000</v>
      </c>
      <c r="G106" s="62">
        <f>SUM(G107)</f>
        <v>874.57</v>
      </c>
      <c r="H106" s="62">
        <f aca="true" t="shared" si="6" ref="H106:H199">G106/F106*100</f>
        <v>87.45700000000001</v>
      </c>
    </row>
    <row r="107" spans="1:8" ht="45">
      <c r="A107" s="198"/>
      <c r="B107" s="200"/>
      <c r="C107" s="63" t="s">
        <v>188</v>
      </c>
      <c r="D107" s="89" t="s">
        <v>189</v>
      </c>
      <c r="E107" s="77">
        <v>1000</v>
      </c>
      <c r="F107" s="66">
        <v>1000</v>
      </c>
      <c r="G107" s="66">
        <v>874.57</v>
      </c>
      <c r="H107" s="66">
        <f t="shared" si="6"/>
        <v>87.45700000000001</v>
      </c>
    </row>
    <row r="108" spans="1:8" ht="14.25">
      <c r="A108" s="198"/>
      <c r="B108" s="199" t="s">
        <v>90</v>
      </c>
      <c r="C108" s="70"/>
      <c r="D108" s="90" t="s">
        <v>182</v>
      </c>
      <c r="E108" s="61"/>
      <c r="F108" s="61">
        <f>SUM(F109:F110)</f>
        <v>68862.12999999999</v>
      </c>
      <c r="G108" s="61">
        <f>SUM(G109:G110)</f>
        <v>68862.12999999999</v>
      </c>
      <c r="H108" s="61">
        <f t="shared" si="6"/>
        <v>100</v>
      </c>
    </row>
    <row r="109" spans="1:8" ht="14.25">
      <c r="A109" s="198"/>
      <c r="B109" s="202"/>
      <c r="C109" s="70" t="s">
        <v>191</v>
      </c>
      <c r="D109" s="89" t="s">
        <v>194</v>
      </c>
      <c r="E109" s="66"/>
      <c r="F109" s="66">
        <v>1350.23</v>
      </c>
      <c r="G109" s="66">
        <v>1350.23</v>
      </c>
      <c r="H109" s="61">
        <f t="shared" si="6"/>
        <v>100</v>
      </c>
    </row>
    <row r="110" spans="1:8" ht="14.25">
      <c r="A110" s="203"/>
      <c r="B110" s="200"/>
      <c r="C110" s="70" t="s">
        <v>192</v>
      </c>
      <c r="D110" s="89" t="s">
        <v>195</v>
      </c>
      <c r="E110" s="66"/>
      <c r="F110" s="66">
        <v>67511.9</v>
      </c>
      <c r="G110" s="66">
        <v>67511.9</v>
      </c>
      <c r="H110" s="61">
        <f t="shared" si="6"/>
        <v>100</v>
      </c>
    </row>
    <row r="111" spans="1:8" ht="39" customHeight="1">
      <c r="A111" s="197" t="s">
        <v>119</v>
      </c>
      <c r="B111" s="78"/>
      <c r="C111" s="74"/>
      <c r="D111" s="144" t="s">
        <v>123</v>
      </c>
      <c r="E111" s="55">
        <f>E112+E116</f>
        <v>107200</v>
      </c>
      <c r="F111" s="55">
        <f>F112+F116</f>
        <v>119176</v>
      </c>
      <c r="G111" s="55">
        <f>G112+G116</f>
        <v>117033.84000000001</v>
      </c>
      <c r="H111" s="55">
        <f t="shared" si="6"/>
        <v>98.20252399812044</v>
      </c>
    </row>
    <row r="112" spans="1:8" ht="14.25">
      <c r="A112" s="193"/>
      <c r="B112" s="199" t="s">
        <v>124</v>
      </c>
      <c r="C112" s="74"/>
      <c r="D112" s="142" t="s">
        <v>127</v>
      </c>
      <c r="E112" s="62">
        <f>SUM(E113:E115)</f>
        <v>31200</v>
      </c>
      <c r="F112" s="62">
        <f>SUM(F113:F115)</f>
        <v>25500</v>
      </c>
      <c r="G112" s="62">
        <f>SUM(G113:G115)</f>
        <v>25063.05</v>
      </c>
      <c r="H112" s="62">
        <f t="shared" si="6"/>
        <v>98.28647058823529</v>
      </c>
    </row>
    <row r="113" spans="1:8" ht="21">
      <c r="A113" s="193"/>
      <c r="B113" s="202"/>
      <c r="C113" s="63" t="s">
        <v>190</v>
      </c>
      <c r="D113" s="143" t="s">
        <v>193</v>
      </c>
      <c r="E113" s="65">
        <v>26000</v>
      </c>
      <c r="F113" s="66">
        <v>24400</v>
      </c>
      <c r="G113" s="66">
        <v>23969.05</v>
      </c>
      <c r="H113" s="66">
        <f t="shared" si="6"/>
        <v>98.23381147540984</v>
      </c>
    </row>
    <row r="114" spans="1:8" ht="14.25">
      <c r="A114" s="193"/>
      <c r="B114" s="202"/>
      <c r="C114" s="63" t="s">
        <v>191</v>
      </c>
      <c r="D114" s="143" t="s">
        <v>194</v>
      </c>
      <c r="E114" s="67">
        <v>3000</v>
      </c>
      <c r="F114" s="66"/>
      <c r="G114" s="66"/>
      <c r="H114" s="66"/>
    </row>
    <row r="115" spans="1:8" ht="14.25">
      <c r="A115" s="193"/>
      <c r="B115" s="200"/>
      <c r="C115" s="63" t="s">
        <v>192</v>
      </c>
      <c r="D115" s="143" t="s">
        <v>195</v>
      </c>
      <c r="E115" s="68">
        <v>2200</v>
      </c>
      <c r="F115" s="66">
        <v>1100</v>
      </c>
      <c r="G115" s="66">
        <v>1094</v>
      </c>
      <c r="H115" s="66">
        <f t="shared" si="6"/>
        <v>99.45454545454545</v>
      </c>
    </row>
    <row r="116" spans="1:8" ht="14.25">
      <c r="A116" s="193"/>
      <c r="B116" s="199" t="s">
        <v>196</v>
      </c>
      <c r="C116" s="74"/>
      <c r="D116" s="142" t="s">
        <v>197</v>
      </c>
      <c r="E116" s="62">
        <f>SUM(E117:E122)</f>
        <v>76000</v>
      </c>
      <c r="F116" s="62">
        <f>SUM(F117:F122)</f>
        <v>93676</v>
      </c>
      <c r="G116" s="62">
        <f>SUM(G117:G122)</f>
        <v>91970.79000000001</v>
      </c>
      <c r="H116" s="62">
        <f t="shared" si="6"/>
        <v>98.17967248815066</v>
      </c>
    </row>
    <row r="117" spans="1:8" ht="21">
      <c r="A117" s="193"/>
      <c r="B117" s="202"/>
      <c r="C117" s="63" t="s">
        <v>190</v>
      </c>
      <c r="D117" s="143" t="s">
        <v>193</v>
      </c>
      <c r="E117" s="67">
        <v>4000</v>
      </c>
      <c r="F117" s="66">
        <v>1140</v>
      </c>
      <c r="G117" s="66">
        <v>1132.79</v>
      </c>
      <c r="H117" s="66">
        <f aca="true" t="shared" si="7" ref="H117:H122">G117/F117*100</f>
        <v>99.36754385964912</v>
      </c>
    </row>
    <row r="118" spans="1:8" ht="14.25">
      <c r="A118" s="193"/>
      <c r="B118" s="202"/>
      <c r="C118" s="63" t="s">
        <v>198</v>
      </c>
      <c r="D118" s="143" t="s">
        <v>199</v>
      </c>
      <c r="E118" s="67">
        <v>45000</v>
      </c>
      <c r="F118" s="66">
        <v>53200</v>
      </c>
      <c r="G118" s="66">
        <v>51853.26</v>
      </c>
      <c r="H118" s="66">
        <f t="shared" si="7"/>
        <v>97.46853383458647</v>
      </c>
    </row>
    <row r="119" spans="1:8" ht="14.25">
      <c r="A119" s="193"/>
      <c r="B119" s="202"/>
      <c r="C119" s="63" t="s">
        <v>191</v>
      </c>
      <c r="D119" s="143" t="s">
        <v>194</v>
      </c>
      <c r="E119" s="67">
        <v>1000</v>
      </c>
      <c r="F119" s="66">
        <v>11576</v>
      </c>
      <c r="G119" s="66">
        <v>11243.15</v>
      </c>
      <c r="H119" s="66">
        <f t="shared" si="7"/>
        <v>97.12465445749827</v>
      </c>
    </row>
    <row r="120" spans="1:8" ht="31.5">
      <c r="A120" s="193"/>
      <c r="B120" s="202"/>
      <c r="C120" s="63" t="s">
        <v>200</v>
      </c>
      <c r="D120" s="143" t="s">
        <v>429</v>
      </c>
      <c r="E120" s="67">
        <v>500</v>
      </c>
      <c r="F120" s="66"/>
      <c r="G120" s="66"/>
      <c r="H120" s="66"/>
    </row>
    <row r="121" spans="1:8" ht="31.5">
      <c r="A121" s="193"/>
      <c r="B121" s="202"/>
      <c r="C121" s="63" t="s">
        <v>201</v>
      </c>
      <c r="D121" s="143" t="s">
        <v>203</v>
      </c>
      <c r="E121" s="67">
        <v>2500</v>
      </c>
      <c r="F121" s="66">
        <v>2200</v>
      </c>
      <c r="G121" s="66">
        <v>2181.59</v>
      </c>
      <c r="H121" s="66">
        <f t="shared" si="7"/>
        <v>99.16318181818183</v>
      </c>
    </row>
    <row r="122" spans="1:8" ht="14.25">
      <c r="A122" s="194"/>
      <c r="B122" s="200"/>
      <c r="C122" s="63" t="s">
        <v>192</v>
      </c>
      <c r="D122" s="143" t="s">
        <v>195</v>
      </c>
      <c r="E122" s="91">
        <v>23000</v>
      </c>
      <c r="F122" s="66">
        <v>25560</v>
      </c>
      <c r="G122" s="66">
        <v>25560</v>
      </c>
      <c r="H122" s="66">
        <f t="shared" si="7"/>
        <v>100</v>
      </c>
    </row>
    <row r="123" spans="1:8" ht="14.25">
      <c r="A123" s="197" t="s">
        <v>109</v>
      </c>
      <c r="B123" s="78"/>
      <c r="C123" s="74"/>
      <c r="D123" s="141" t="s">
        <v>204</v>
      </c>
      <c r="E123" s="55">
        <f>E124+E126+E130</f>
        <v>329816</v>
      </c>
      <c r="F123" s="55">
        <f>F124+F126+F130</f>
        <v>309832</v>
      </c>
      <c r="G123" s="55">
        <f>G124+G126+G130</f>
        <v>303465.11</v>
      </c>
      <c r="H123" s="55">
        <f t="shared" si="6"/>
        <v>97.94505086627592</v>
      </c>
    </row>
    <row r="124" spans="1:8" ht="22.5">
      <c r="A124" s="198"/>
      <c r="B124" s="199" t="s">
        <v>110</v>
      </c>
      <c r="C124" s="69"/>
      <c r="D124" s="90" t="s">
        <v>206</v>
      </c>
      <c r="E124" s="62">
        <f>E125</f>
        <v>109408</v>
      </c>
      <c r="F124" s="62">
        <f>F125</f>
        <v>109408</v>
      </c>
      <c r="G124" s="62">
        <f>G125</f>
        <v>109407.5</v>
      </c>
      <c r="H124" s="62">
        <f t="shared" si="6"/>
        <v>99.9995429950278</v>
      </c>
    </row>
    <row r="125" spans="1:8" ht="14.25">
      <c r="A125" s="198"/>
      <c r="B125" s="200"/>
      <c r="C125" s="63" t="s">
        <v>191</v>
      </c>
      <c r="D125" s="143" t="s">
        <v>194</v>
      </c>
      <c r="E125" s="67">
        <v>109408</v>
      </c>
      <c r="F125" s="66">
        <v>109408</v>
      </c>
      <c r="G125" s="66">
        <v>109407.5</v>
      </c>
      <c r="H125" s="66">
        <f t="shared" si="6"/>
        <v>99.9995429950278</v>
      </c>
    </row>
    <row r="126" spans="1:8" ht="14.25">
      <c r="A126" s="198"/>
      <c r="B126" s="199" t="s">
        <v>205</v>
      </c>
      <c r="C126" s="74"/>
      <c r="D126" s="142" t="s">
        <v>207</v>
      </c>
      <c r="E126" s="62">
        <f>SUM(E127:E129)</f>
        <v>211408</v>
      </c>
      <c r="F126" s="62">
        <f>SUM(F127:F129)</f>
        <v>181008</v>
      </c>
      <c r="G126" s="62">
        <f>SUM(G127:G129)</f>
        <v>180946.61</v>
      </c>
      <c r="H126" s="62">
        <f t="shared" si="6"/>
        <v>99.96608437196144</v>
      </c>
    </row>
    <row r="127" spans="1:8" ht="21">
      <c r="A127" s="198"/>
      <c r="B127" s="202"/>
      <c r="C127" s="63" t="s">
        <v>190</v>
      </c>
      <c r="D127" s="143" t="s">
        <v>193</v>
      </c>
      <c r="E127" s="92">
        <v>2000</v>
      </c>
      <c r="F127" s="66">
        <v>1600</v>
      </c>
      <c r="G127" s="66">
        <v>1539.11</v>
      </c>
      <c r="H127" s="66">
        <f t="shared" si="6"/>
        <v>96.194375</v>
      </c>
    </row>
    <row r="128" spans="1:8" ht="14.25">
      <c r="A128" s="198"/>
      <c r="B128" s="202"/>
      <c r="C128" s="63" t="s">
        <v>208</v>
      </c>
      <c r="D128" s="143" t="s">
        <v>209</v>
      </c>
      <c r="E128" s="67">
        <v>100000</v>
      </c>
      <c r="F128" s="66">
        <v>70000</v>
      </c>
      <c r="G128" s="66">
        <v>70000</v>
      </c>
      <c r="H128" s="66">
        <f t="shared" si="6"/>
        <v>100</v>
      </c>
    </row>
    <row r="129" spans="1:8" ht="14.25">
      <c r="A129" s="198"/>
      <c r="B129" s="200"/>
      <c r="C129" s="63" t="s">
        <v>191</v>
      </c>
      <c r="D129" s="143" t="s">
        <v>194</v>
      </c>
      <c r="E129" s="67">
        <v>109408</v>
      </c>
      <c r="F129" s="66">
        <v>109408</v>
      </c>
      <c r="G129" s="66">
        <v>109407.5</v>
      </c>
      <c r="H129" s="66">
        <f t="shared" si="6"/>
        <v>99.9995429950278</v>
      </c>
    </row>
    <row r="130" spans="1:8" ht="14.25">
      <c r="A130" s="198"/>
      <c r="B130" s="199" t="s">
        <v>404</v>
      </c>
      <c r="C130" s="70"/>
      <c r="D130" s="143" t="s">
        <v>182</v>
      </c>
      <c r="E130" s="67">
        <f>E131+E132</f>
        <v>9000</v>
      </c>
      <c r="F130" s="67">
        <f>F131+F132</f>
        <v>19416</v>
      </c>
      <c r="G130" s="67">
        <f>G131+G132</f>
        <v>13111</v>
      </c>
      <c r="H130" s="66">
        <f t="shared" si="6"/>
        <v>67.52678203543469</v>
      </c>
    </row>
    <row r="131" spans="1:8" ht="21">
      <c r="A131" s="198"/>
      <c r="B131" s="202"/>
      <c r="C131" s="63" t="s">
        <v>190</v>
      </c>
      <c r="D131" s="143" t="s">
        <v>193</v>
      </c>
      <c r="E131" s="67"/>
      <c r="F131" s="66">
        <v>3415</v>
      </c>
      <c r="G131" s="66">
        <v>3415</v>
      </c>
      <c r="H131" s="66">
        <f t="shared" si="6"/>
        <v>100</v>
      </c>
    </row>
    <row r="132" spans="1:8" ht="14.25">
      <c r="A132" s="203"/>
      <c r="B132" s="200"/>
      <c r="C132" s="63" t="s">
        <v>191</v>
      </c>
      <c r="D132" s="143" t="s">
        <v>194</v>
      </c>
      <c r="E132" s="93">
        <v>9000</v>
      </c>
      <c r="F132" s="66">
        <v>16001</v>
      </c>
      <c r="G132" s="66">
        <v>9696</v>
      </c>
      <c r="H132" s="66">
        <f t="shared" si="6"/>
        <v>60.59621273670396</v>
      </c>
    </row>
    <row r="133" spans="1:8" ht="14.25">
      <c r="A133" s="192" t="s">
        <v>451</v>
      </c>
      <c r="B133" s="94"/>
      <c r="C133" s="70"/>
      <c r="D133" s="88" t="s">
        <v>452</v>
      </c>
      <c r="E133" s="67"/>
      <c r="F133" s="66">
        <f>F134</f>
        <v>4394</v>
      </c>
      <c r="G133" s="66">
        <f>G134</f>
        <v>3150.65</v>
      </c>
      <c r="H133" s="66">
        <f>G133/F133*100</f>
        <v>71.70345926263086</v>
      </c>
    </row>
    <row r="134" spans="1:8" ht="14.25">
      <c r="A134" s="194"/>
      <c r="B134" s="94" t="s">
        <v>453</v>
      </c>
      <c r="C134" s="63" t="s">
        <v>190</v>
      </c>
      <c r="D134" s="89" t="s">
        <v>454</v>
      </c>
      <c r="E134" s="93"/>
      <c r="F134" s="66">
        <v>4394</v>
      </c>
      <c r="G134" s="66">
        <v>3150.65</v>
      </c>
      <c r="H134" s="66">
        <f>G134/F134*100</f>
        <v>71.70345926263086</v>
      </c>
    </row>
    <row r="135" spans="1:8" ht="27.75" customHeight="1">
      <c r="A135" s="197" t="s">
        <v>210</v>
      </c>
      <c r="B135" s="78"/>
      <c r="C135" s="74"/>
      <c r="D135" s="141" t="s">
        <v>217</v>
      </c>
      <c r="E135" s="55">
        <f>E136+E139</f>
        <v>320081</v>
      </c>
      <c r="F135" s="55">
        <f>F136+F139</f>
        <v>338331</v>
      </c>
      <c r="G135" s="55">
        <f>G136+G139</f>
        <v>327157.31</v>
      </c>
      <c r="H135" s="55">
        <f t="shared" si="6"/>
        <v>96.69740875060222</v>
      </c>
    </row>
    <row r="136" spans="1:8" ht="22.5">
      <c r="A136" s="198"/>
      <c r="B136" s="199" t="s">
        <v>216</v>
      </c>
      <c r="C136" s="74"/>
      <c r="D136" s="71" t="s">
        <v>218</v>
      </c>
      <c r="E136" s="62">
        <f>SUM(E137:E138)</f>
        <v>50681</v>
      </c>
      <c r="F136" s="62">
        <f>SUM(F137:F138)</f>
        <v>52981</v>
      </c>
      <c r="G136" s="62">
        <f>SUM(G137:G138)</f>
        <v>52869.82</v>
      </c>
      <c r="H136" s="62">
        <f t="shared" si="6"/>
        <v>99.79015118627433</v>
      </c>
    </row>
    <row r="137" spans="1:8" ht="14.25">
      <c r="A137" s="198"/>
      <c r="B137" s="202"/>
      <c r="C137" s="63" t="s">
        <v>191</v>
      </c>
      <c r="D137" s="143" t="s">
        <v>194</v>
      </c>
      <c r="E137" s="65">
        <v>50000</v>
      </c>
      <c r="F137" s="66">
        <v>52295</v>
      </c>
      <c r="G137" s="66">
        <v>52183.82</v>
      </c>
      <c r="H137" s="66">
        <f t="shared" si="6"/>
        <v>99.78739841285018</v>
      </c>
    </row>
    <row r="138" spans="1:8" ht="31.5">
      <c r="A138" s="198"/>
      <c r="B138" s="200"/>
      <c r="C138" s="63" t="s">
        <v>212</v>
      </c>
      <c r="D138" s="143" t="s">
        <v>215</v>
      </c>
      <c r="E138" s="67">
        <v>681</v>
      </c>
      <c r="F138" s="66">
        <v>686</v>
      </c>
      <c r="G138" s="66">
        <v>686</v>
      </c>
      <c r="H138" s="66">
        <f t="shared" si="6"/>
        <v>100</v>
      </c>
    </row>
    <row r="139" spans="1:8" ht="14.25">
      <c r="A139" s="198"/>
      <c r="B139" s="199" t="s">
        <v>219</v>
      </c>
      <c r="C139" s="74"/>
      <c r="D139" s="142" t="s">
        <v>182</v>
      </c>
      <c r="E139" s="62">
        <f>SUM(E140:E146)</f>
        <v>269400</v>
      </c>
      <c r="F139" s="62">
        <f>SUM(F140:F146)</f>
        <v>285350</v>
      </c>
      <c r="G139" s="62">
        <f>SUM(G140:G146)</f>
        <v>274287.49</v>
      </c>
      <c r="H139" s="62">
        <f t="shared" si="6"/>
        <v>96.12317855265464</v>
      </c>
    </row>
    <row r="140" spans="1:8" ht="21">
      <c r="A140" s="198"/>
      <c r="B140" s="204"/>
      <c r="C140" s="63" t="s">
        <v>190</v>
      </c>
      <c r="D140" s="143" t="s">
        <v>193</v>
      </c>
      <c r="E140" s="67">
        <v>50000</v>
      </c>
      <c r="F140" s="66">
        <v>48000</v>
      </c>
      <c r="G140" s="66">
        <v>40030.21</v>
      </c>
      <c r="H140" s="66">
        <f t="shared" si="6"/>
        <v>83.39627083333333</v>
      </c>
    </row>
    <row r="141" spans="1:8" ht="14.25">
      <c r="A141" s="198"/>
      <c r="B141" s="204"/>
      <c r="C141" s="63" t="s">
        <v>198</v>
      </c>
      <c r="D141" s="143" t="s">
        <v>199</v>
      </c>
      <c r="E141" s="67">
        <v>25000</v>
      </c>
      <c r="F141" s="66">
        <v>29650</v>
      </c>
      <c r="G141" s="66">
        <v>29627.37</v>
      </c>
      <c r="H141" s="66">
        <f t="shared" si="6"/>
        <v>99.92367622259695</v>
      </c>
    </row>
    <row r="142" spans="1:8" ht="14.25">
      <c r="A142" s="198"/>
      <c r="B142" s="204"/>
      <c r="C142" s="63" t="s">
        <v>208</v>
      </c>
      <c r="D142" s="267" t="s">
        <v>399</v>
      </c>
      <c r="E142" s="67">
        <v>30000</v>
      </c>
      <c r="F142" s="66">
        <v>4150</v>
      </c>
      <c r="G142" s="66">
        <v>4136.12</v>
      </c>
      <c r="H142" s="66">
        <f t="shared" si="6"/>
        <v>99.66554216867469</v>
      </c>
    </row>
    <row r="143" spans="1:8" ht="14.25">
      <c r="A143" s="198"/>
      <c r="B143" s="204"/>
      <c r="C143" s="63" t="s">
        <v>191</v>
      </c>
      <c r="D143" s="143" t="s">
        <v>194</v>
      </c>
      <c r="E143" s="67">
        <v>156200</v>
      </c>
      <c r="F143" s="66">
        <v>194300</v>
      </c>
      <c r="G143" s="66">
        <v>193306</v>
      </c>
      <c r="H143" s="66">
        <f t="shared" si="6"/>
        <v>99.48841996911992</v>
      </c>
    </row>
    <row r="144" spans="1:8" ht="14.25">
      <c r="A144" s="198"/>
      <c r="B144" s="204"/>
      <c r="C144" s="63" t="s">
        <v>192</v>
      </c>
      <c r="D144" s="143" t="s">
        <v>195</v>
      </c>
      <c r="E144" s="67">
        <v>4000</v>
      </c>
      <c r="F144" s="66">
        <v>3050</v>
      </c>
      <c r="G144" s="66">
        <v>3050</v>
      </c>
      <c r="H144" s="66">
        <f t="shared" si="6"/>
        <v>100</v>
      </c>
    </row>
    <row r="145" spans="1:8" ht="31.5">
      <c r="A145" s="198"/>
      <c r="B145" s="204"/>
      <c r="C145" s="63" t="s">
        <v>212</v>
      </c>
      <c r="D145" s="143" t="s">
        <v>215</v>
      </c>
      <c r="E145" s="67">
        <v>1100</v>
      </c>
      <c r="F145" s="66">
        <v>1100</v>
      </c>
      <c r="G145" s="66"/>
      <c r="H145" s="66"/>
    </row>
    <row r="146" spans="1:8" ht="31.5">
      <c r="A146" s="203"/>
      <c r="B146" s="205"/>
      <c r="C146" s="63" t="s">
        <v>213</v>
      </c>
      <c r="D146" s="143" t="s">
        <v>214</v>
      </c>
      <c r="E146" s="68">
        <v>3100</v>
      </c>
      <c r="F146" s="66">
        <v>5100</v>
      </c>
      <c r="G146" s="66">
        <v>4137.79</v>
      </c>
      <c r="H146" s="66">
        <f t="shared" si="6"/>
        <v>81.13313725490195</v>
      </c>
    </row>
    <row r="147" spans="1:8" ht="21.75" customHeight="1">
      <c r="A147" s="192" t="s">
        <v>220</v>
      </c>
      <c r="B147" s="78"/>
      <c r="C147" s="74"/>
      <c r="D147" s="141" t="s">
        <v>211</v>
      </c>
      <c r="E147" s="55">
        <f>E148+E150</f>
        <v>37837</v>
      </c>
      <c r="F147" s="55">
        <f>F148+F150</f>
        <v>11837</v>
      </c>
      <c r="G147" s="55">
        <f>G148+G150</f>
        <v>11430.63</v>
      </c>
      <c r="H147" s="55">
        <f t="shared" si="6"/>
        <v>96.5669510855791</v>
      </c>
    </row>
    <row r="148" spans="1:8" ht="24.75" customHeight="1">
      <c r="A148" s="193"/>
      <c r="B148" s="224" t="s">
        <v>221</v>
      </c>
      <c r="C148" s="74"/>
      <c r="D148" s="142" t="s">
        <v>222</v>
      </c>
      <c r="E148" s="62">
        <f>E149</f>
        <v>36312</v>
      </c>
      <c r="F148" s="62">
        <f>F149</f>
        <v>10312</v>
      </c>
      <c r="G148" s="62">
        <f>G149</f>
        <v>10272.89</v>
      </c>
      <c r="H148" s="62">
        <f t="shared" si="6"/>
        <v>99.62073312645461</v>
      </c>
    </row>
    <row r="149" spans="1:8" ht="14.25">
      <c r="A149" s="193"/>
      <c r="B149" s="226"/>
      <c r="C149" s="63" t="s">
        <v>191</v>
      </c>
      <c r="D149" s="143" t="s">
        <v>194</v>
      </c>
      <c r="E149" s="95">
        <v>36312</v>
      </c>
      <c r="F149" s="66">
        <v>10312</v>
      </c>
      <c r="G149" s="66">
        <v>10272.89</v>
      </c>
      <c r="H149" s="66">
        <f t="shared" si="6"/>
        <v>99.62073312645461</v>
      </c>
    </row>
    <row r="150" spans="1:8" ht="14.25">
      <c r="A150" s="194"/>
      <c r="B150" s="145" t="s">
        <v>223</v>
      </c>
      <c r="C150" s="74"/>
      <c r="D150" s="142" t="s">
        <v>224</v>
      </c>
      <c r="E150" s="62">
        <f>SUM(E152:E153)</f>
        <v>1525</v>
      </c>
      <c r="F150" s="62">
        <f>SUM(F152:F153)</f>
        <v>1525</v>
      </c>
      <c r="G150" s="62">
        <f>SUM(G152:G153)</f>
        <v>1157.74</v>
      </c>
      <c r="H150" s="62">
        <f t="shared" si="6"/>
        <v>75.91737704918032</v>
      </c>
    </row>
    <row r="151" spans="1:8" ht="14.25">
      <c r="A151" s="192" t="s">
        <v>220</v>
      </c>
      <c r="B151" s="146" t="s">
        <v>223</v>
      </c>
      <c r="C151" s="74"/>
      <c r="D151" s="142" t="s">
        <v>224</v>
      </c>
      <c r="E151" s="62"/>
      <c r="F151" s="62"/>
      <c r="G151" s="62"/>
      <c r="H151" s="62"/>
    </row>
    <row r="152" spans="1:8" ht="21">
      <c r="A152" s="193"/>
      <c r="B152" s="138"/>
      <c r="C152" s="63" t="s">
        <v>190</v>
      </c>
      <c r="D152" s="143" t="s">
        <v>193</v>
      </c>
      <c r="E152" s="67">
        <v>1225</v>
      </c>
      <c r="F152" s="66">
        <v>1225</v>
      </c>
      <c r="G152" s="66">
        <v>1157.74</v>
      </c>
      <c r="H152" s="66">
        <f t="shared" si="6"/>
        <v>94.50938775510204</v>
      </c>
    </row>
    <row r="153" spans="1:8" ht="18.75" customHeight="1">
      <c r="A153" s="194"/>
      <c r="B153" s="139"/>
      <c r="C153" s="63" t="s">
        <v>198</v>
      </c>
      <c r="D153" s="143" t="s">
        <v>199</v>
      </c>
      <c r="E153" s="68">
        <v>300</v>
      </c>
      <c r="F153" s="66">
        <v>300</v>
      </c>
      <c r="G153" s="66"/>
      <c r="H153" s="66"/>
    </row>
    <row r="154" spans="1:8" ht="28.5" customHeight="1">
      <c r="A154" s="197" t="s">
        <v>93</v>
      </c>
      <c r="B154" s="78"/>
      <c r="C154" s="74"/>
      <c r="D154" s="88" t="s">
        <v>125</v>
      </c>
      <c r="E154" s="55">
        <f>E155+E157+E176+E179+E173</f>
        <v>282164</v>
      </c>
      <c r="F154" s="55">
        <f>F155+F157+F176+F179+F173</f>
        <v>291201.92</v>
      </c>
      <c r="G154" s="55">
        <f>G155+G157+G176+G179+G173</f>
        <v>276556.76999999996</v>
      </c>
      <c r="H154" s="55">
        <f t="shared" si="6"/>
        <v>94.97079208818403</v>
      </c>
    </row>
    <row r="155" spans="1:8" ht="14.25">
      <c r="A155" s="198"/>
      <c r="B155" s="199" t="s">
        <v>128</v>
      </c>
      <c r="C155" s="74"/>
      <c r="D155" s="71" t="s">
        <v>225</v>
      </c>
      <c r="E155" s="62">
        <f>E156</f>
        <v>540</v>
      </c>
      <c r="F155" s="62">
        <f>F156</f>
        <v>540</v>
      </c>
      <c r="G155" s="62">
        <f>G156</f>
        <v>493.5</v>
      </c>
      <c r="H155" s="62">
        <f t="shared" si="6"/>
        <v>91.38888888888889</v>
      </c>
    </row>
    <row r="156" spans="1:8" ht="21">
      <c r="A156" s="198"/>
      <c r="B156" s="200"/>
      <c r="C156" s="63" t="s">
        <v>190</v>
      </c>
      <c r="D156" s="143" t="s">
        <v>193</v>
      </c>
      <c r="E156" s="77">
        <v>540</v>
      </c>
      <c r="F156" s="66">
        <v>540</v>
      </c>
      <c r="G156" s="66">
        <v>493.5</v>
      </c>
      <c r="H156" s="66">
        <f t="shared" si="6"/>
        <v>91.38888888888889</v>
      </c>
    </row>
    <row r="157" spans="1:8" ht="14.25">
      <c r="A157" s="198"/>
      <c r="B157" s="199" t="s">
        <v>177</v>
      </c>
      <c r="C157" s="74"/>
      <c r="D157" s="142" t="s">
        <v>226</v>
      </c>
      <c r="E157" s="62">
        <f>SUM(E158:E172)</f>
        <v>252769</v>
      </c>
      <c r="F157" s="62">
        <f>SUM(F158:F172)</f>
        <v>265979</v>
      </c>
      <c r="G157" s="62">
        <f>SUM(G158:G172)</f>
        <v>258900.75999999998</v>
      </c>
      <c r="H157" s="62">
        <f t="shared" si="6"/>
        <v>97.33879742385676</v>
      </c>
    </row>
    <row r="158" spans="1:8" ht="14.25">
      <c r="A158" s="198"/>
      <c r="B158" s="204"/>
      <c r="C158" s="63" t="s">
        <v>227</v>
      </c>
      <c r="D158" s="268" t="s">
        <v>228</v>
      </c>
      <c r="E158" s="96">
        <v>10000</v>
      </c>
      <c r="F158" s="66">
        <v>4000</v>
      </c>
      <c r="G158" s="66">
        <v>3841</v>
      </c>
      <c r="H158" s="66">
        <f t="shared" si="6"/>
        <v>96.025</v>
      </c>
    </row>
    <row r="159" spans="1:8" ht="21">
      <c r="A159" s="198"/>
      <c r="B159" s="204"/>
      <c r="C159" s="63" t="s">
        <v>190</v>
      </c>
      <c r="D159" s="143" t="s">
        <v>193</v>
      </c>
      <c r="E159" s="67">
        <v>31500</v>
      </c>
      <c r="F159" s="66">
        <v>34500</v>
      </c>
      <c r="G159" s="66">
        <v>34364.7</v>
      </c>
      <c r="H159" s="66">
        <f>G159/F159*100</f>
        <v>99.6078260869565</v>
      </c>
    </row>
    <row r="160" spans="1:8" ht="31.5">
      <c r="A160" s="198"/>
      <c r="B160" s="204"/>
      <c r="C160" s="63" t="s">
        <v>229</v>
      </c>
      <c r="D160" s="143" t="s">
        <v>356</v>
      </c>
      <c r="E160" s="67">
        <v>9000</v>
      </c>
      <c r="F160" s="66">
        <v>6000</v>
      </c>
      <c r="G160" s="66">
        <v>3690.4</v>
      </c>
      <c r="H160" s="66">
        <f t="shared" si="6"/>
        <v>61.50666666666667</v>
      </c>
    </row>
    <row r="161" spans="1:8" ht="14.25">
      <c r="A161" s="198"/>
      <c r="B161" s="204"/>
      <c r="C161" s="63" t="s">
        <v>198</v>
      </c>
      <c r="D161" s="143" t="s">
        <v>199</v>
      </c>
      <c r="E161" s="67">
        <v>25575</v>
      </c>
      <c r="F161" s="66">
        <v>24175</v>
      </c>
      <c r="G161" s="66">
        <v>24151.87</v>
      </c>
      <c r="H161" s="66">
        <f>G161/F161*100</f>
        <v>99.90432264736297</v>
      </c>
    </row>
    <row r="162" spans="1:8" ht="14.25">
      <c r="A162" s="198"/>
      <c r="B162" s="204"/>
      <c r="C162" s="63" t="s">
        <v>232</v>
      </c>
      <c r="D162" s="143" t="s">
        <v>231</v>
      </c>
      <c r="E162" s="67">
        <v>3000</v>
      </c>
      <c r="F162" s="66">
        <v>2000</v>
      </c>
      <c r="G162" s="66">
        <v>1474.8</v>
      </c>
      <c r="H162" s="66">
        <f t="shared" si="6"/>
        <v>73.74</v>
      </c>
    </row>
    <row r="163" spans="1:8" ht="14.25">
      <c r="A163" s="198"/>
      <c r="B163" s="204"/>
      <c r="C163" s="63" t="s">
        <v>191</v>
      </c>
      <c r="D163" s="143" t="s">
        <v>194</v>
      </c>
      <c r="E163" s="67">
        <v>80000</v>
      </c>
      <c r="F163" s="66">
        <v>106100</v>
      </c>
      <c r="G163" s="66">
        <v>106094.09</v>
      </c>
      <c r="H163" s="66">
        <f t="shared" si="6"/>
        <v>99.99442978322337</v>
      </c>
    </row>
    <row r="164" spans="1:8" ht="21">
      <c r="A164" s="198"/>
      <c r="B164" s="204"/>
      <c r="C164" s="63" t="s">
        <v>233</v>
      </c>
      <c r="D164" s="143" t="s">
        <v>357</v>
      </c>
      <c r="E164" s="67">
        <v>6820</v>
      </c>
      <c r="F164" s="66">
        <v>8820</v>
      </c>
      <c r="G164" s="66">
        <v>8374.91</v>
      </c>
      <c r="H164" s="66">
        <f t="shared" si="6"/>
        <v>94.95362811791384</v>
      </c>
    </row>
    <row r="165" spans="1:8" ht="31.5">
      <c r="A165" s="198"/>
      <c r="B165" s="204"/>
      <c r="C165" s="63" t="s">
        <v>235</v>
      </c>
      <c r="D165" s="143" t="s">
        <v>236</v>
      </c>
      <c r="E165" s="67">
        <v>5680</v>
      </c>
      <c r="F165" s="66">
        <v>6680</v>
      </c>
      <c r="G165" s="66">
        <v>5411.14</v>
      </c>
      <c r="H165" s="66">
        <f t="shared" si="6"/>
        <v>81.00508982035929</v>
      </c>
    </row>
    <row r="166" spans="1:8" ht="31.5">
      <c r="A166" s="198"/>
      <c r="B166" s="204"/>
      <c r="C166" s="63" t="s">
        <v>200</v>
      </c>
      <c r="D166" s="143" t="s">
        <v>202</v>
      </c>
      <c r="E166" s="67">
        <v>17000</v>
      </c>
      <c r="F166" s="66">
        <v>12000</v>
      </c>
      <c r="G166" s="66">
        <v>11282.58</v>
      </c>
      <c r="H166" s="66">
        <f t="shared" si="6"/>
        <v>94.0215</v>
      </c>
    </row>
    <row r="167" spans="1:8" ht="14.25">
      <c r="A167" s="198"/>
      <c r="B167" s="204"/>
      <c r="C167" s="63" t="s">
        <v>237</v>
      </c>
      <c r="D167" s="143" t="s">
        <v>238</v>
      </c>
      <c r="E167" s="67">
        <v>14000</v>
      </c>
      <c r="F167" s="66">
        <v>12136</v>
      </c>
      <c r="G167" s="66">
        <v>12133.2</v>
      </c>
      <c r="H167" s="66">
        <f t="shared" si="6"/>
        <v>99.97692814765986</v>
      </c>
    </row>
    <row r="168" spans="1:8" ht="21">
      <c r="A168" s="198"/>
      <c r="B168" s="204"/>
      <c r="C168" s="63" t="s">
        <v>405</v>
      </c>
      <c r="D168" s="143" t="s">
        <v>406</v>
      </c>
      <c r="E168" s="67"/>
      <c r="F168" s="66">
        <v>150</v>
      </c>
      <c r="G168" s="66">
        <v>147.34</v>
      </c>
      <c r="H168" s="66">
        <f t="shared" si="6"/>
        <v>98.22666666666667</v>
      </c>
    </row>
    <row r="169" spans="1:8" ht="31.5">
      <c r="A169" s="198"/>
      <c r="B169" s="204"/>
      <c r="C169" s="63" t="s">
        <v>239</v>
      </c>
      <c r="D169" s="143" t="s">
        <v>240</v>
      </c>
      <c r="E169" s="67">
        <v>40734</v>
      </c>
      <c r="F169" s="66">
        <v>39608</v>
      </c>
      <c r="G169" s="66">
        <v>39608</v>
      </c>
      <c r="H169" s="66">
        <f t="shared" si="6"/>
        <v>100</v>
      </c>
    </row>
    <row r="170" spans="1:8" ht="14.25">
      <c r="A170" s="198"/>
      <c r="B170" s="204"/>
      <c r="C170" s="63" t="s">
        <v>246</v>
      </c>
      <c r="D170" s="143" t="s">
        <v>247</v>
      </c>
      <c r="E170" s="67">
        <v>4460</v>
      </c>
      <c r="F170" s="66">
        <v>4460</v>
      </c>
      <c r="G170" s="66">
        <v>4460</v>
      </c>
      <c r="H170" s="66">
        <f t="shared" si="6"/>
        <v>100</v>
      </c>
    </row>
    <row r="171" spans="1:8" ht="31.5">
      <c r="A171" s="198"/>
      <c r="B171" s="204"/>
      <c r="C171" s="63" t="s">
        <v>213</v>
      </c>
      <c r="D171" s="143" t="s">
        <v>214</v>
      </c>
      <c r="E171" s="67"/>
      <c r="F171" s="66">
        <v>350</v>
      </c>
      <c r="G171" s="66">
        <v>347.3</v>
      </c>
      <c r="H171" s="66">
        <f t="shared" si="6"/>
        <v>99.22857142857143</v>
      </c>
    </row>
    <row r="172" spans="1:8" ht="31.5">
      <c r="A172" s="198"/>
      <c r="B172" s="205"/>
      <c r="C172" s="63" t="s">
        <v>241</v>
      </c>
      <c r="D172" s="143" t="s">
        <v>358</v>
      </c>
      <c r="E172" s="68">
        <v>5000</v>
      </c>
      <c r="F172" s="66">
        <v>5000</v>
      </c>
      <c r="G172" s="66">
        <v>3519.43</v>
      </c>
      <c r="H172" s="66">
        <f t="shared" si="6"/>
        <v>70.3886</v>
      </c>
    </row>
    <row r="173" spans="1:8" ht="14.25">
      <c r="A173" s="198"/>
      <c r="B173" s="199" t="s">
        <v>392</v>
      </c>
      <c r="C173" s="70"/>
      <c r="D173" s="268" t="s">
        <v>407</v>
      </c>
      <c r="E173" s="67"/>
      <c r="F173" s="67">
        <f>SUM(F174:F175)</f>
        <v>2207.92</v>
      </c>
      <c r="G173" s="67">
        <f>SUM(G174:G175)</f>
        <v>841.69</v>
      </c>
      <c r="H173" s="66">
        <f t="shared" si="6"/>
        <v>38.12139932606254</v>
      </c>
    </row>
    <row r="174" spans="1:8" ht="21">
      <c r="A174" s="198"/>
      <c r="B174" s="204"/>
      <c r="C174" s="63" t="s">
        <v>190</v>
      </c>
      <c r="D174" s="143" t="s">
        <v>193</v>
      </c>
      <c r="E174" s="67"/>
      <c r="F174" s="66">
        <v>2017.92</v>
      </c>
      <c r="G174" s="66">
        <v>651.69</v>
      </c>
      <c r="H174" s="66">
        <f t="shared" si="6"/>
        <v>32.29513558515699</v>
      </c>
    </row>
    <row r="175" spans="1:8" ht="14.25">
      <c r="A175" s="198"/>
      <c r="B175" s="205"/>
      <c r="C175" s="63" t="s">
        <v>237</v>
      </c>
      <c r="D175" s="143" t="s">
        <v>238</v>
      </c>
      <c r="E175" s="67"/>
      <c r="F175" s="66">
        <v>190</v>
      </c>
      <c r="G175" s="66">
        <v>190</v>
      </c>
      <c r="H175" s="66">
        <f t="shared" si="6"/>
        <v>100</v>
      </c>
    </row>
    <row r="176" spans="1:8" ht="21">
      <c r="A176" s="198"/>
      <c r="B176" s="199" t="s">
        <v>243</v>
      </c>
      <c r="C176" s="74"/>
      <c r="D176" s="142" t="s">
        <v>244</v>
      </c>
      <c r="E176" s="62">
        <f>SUM(E177:E178)</f>
        <v>7691</v>
      </c>
      <c r="F176" s="62">
        <f>SUM(F177:F178)</f>
        <v>4511</v>
      </c>
      <c r="G176" s="62">
        <f>SUM(G177:G178)</f>
        <v>3142.19</v>
      </c>
      <c r="H176" s="62">
        <f>G176/F176*100</f>
        <v>69.65617379738417</v>
      </c>
    </row>
    <row r="177" spans="1:8" ht="21">
      <c r="A177" s="198"/>
      <c r="B177" s="202"/>
      <c r="C177" s="63" t="s">
        <v>190</v>
      </c>
      <c r="D177" s="143" t="s">
        <v>193</v>
      </c>
      <c r="E177" s="67">
        <v>1000</v>
      </c>
      <c r="F177" s="66">
        <v>1000</v>
      </c>
      <c r="G177" s="66">
        <v>161.89</v>
      </c>
      <c r="H177" s="66">
        <f t="shared" si="6"/>
        <v>16.188999999999997</v>
      </c>
    </row>
    <row r="178" spans="1:8" ht="14.25">
      <c r="A178" s="198"/>
      <c r="B178" s="200"/>
      <c r="C178" s="63" t="s">
        <v>191</v>
      </c>
      <c r="D178" s="143" t="s">
        <v>194</v>
      </c>
      <c r="E178" s="68">
        <v>6691</v>
      </c>
      <c r="F178" s="66">
        <v>3511</v>
      </c>
      <c r="G178" s="66">
        <v>2980.3</v>
      </c>
      <c r="H178" s="66">
        <f t="shared" si="6"/>
        <v>84.8846482483623</v>
      </c>
    </row>
    <row r="179" spans="1:8" ht="14.25">
      <c r="A179" s="198"/>
      <c r="B179" s="199" t="s">
        <v>245</v>
      </c>
      <c r="C179" s="74"/>
      <c r="D179" s="142" t="s">
        <v>182</v>
      </c>
      <c r="E179" s="62">
        <f>SUM(E180:E181)</f>
        <v>21164</v>
      </c>
      <c r="F179" s="62">
        <f>SUM(F180:F181)</f>
        <v>17964</v>
      </c>
      <c r="G179" s="62">
        <f>SUM(G180:G181)</f>
        <v>13178.63</v>
      </c>
      <c r="H179" s="62">
        <f t="shared" si="6"/>
        <v>73.36133377866845</v>
      </c>
    </row>
    <row r="180" spans="1:8" ht="14.25">
      <c r="A180" s="198"/>
      <c r="B180" s="202"/>
      <c r="C180" s="63" t="s">
        <v>191</v>
      </c>
      <c r="D180" s="143" t="s">
        <v>194</v>
      </c>
      <c r="E180" s="77">
        <v>7110</v>
      </c>
      <c r="F180" s="66">
        <v>7110</v>
      </c>
      <c r="G180" s="66">
        <v>3075</v>
      </c>
      <c r="H180" s="66">
        <f t="shared" si="6"/>
        <v>43.24894514767932</v>
      </c>
    </row>
    <row r="181" spans="1:8" ht="14.25">
      <c r="A181" s="203"/>
      <c r="B181" s="200"/>
      <c r="C181" s="63" t="s">
        <v>192</v>
      </c>
      <c r="D181" s="143" t="s">
        <v>195</v>
      </c>
      <c r="E181" s="66">
        <v>14054</v>
      </c>
      <c r="F181" s="66">
        <v>10854</v>
      </c>
      <c r="G181" s="66">
        <v>10103.63</v>
      </c>
      <c r="H181" s="66">
        <f t="shared" si="6"/>
        <v>93.0866961488852</v>
      </c>
    </row>
    <row r="182" spans="1:8" ht="48.75" customHeight="1">
      <c r="A182" s="192" t="s">
        <v>96</v>
      </c>
      <c r="B182" s="97"/>
      <c r="C182" s="70"/>
      <c r="D182" s="140" t="s">
        <v>130</v>
      </c>
      <c r="E182" s="55"/>
      <c r="F182" s="55">
        <f>F183+F185</f>
        <v>5482.0599999999995</v>
      </c>
      <c r="G182" s="55">
        <f>G183+G185</f>
        <v>5482.0599999999995</v>
      </c>
      <c r="H182" s="55">
        <f t="shared" si="6"/>
        <v>100</v>
      </c>
    </row>
    <row r="183" spans="1:8" ht="21">
      <c r="A183" s="193"/>
      <c r="B183" s="208" t="s">
        <v>446</v>
      </c>
      <c r="C183" s="98"/>
      <c r="D183" s="147" t="s">
        <v>455</v>
      </c>
      <c r="E183" s="55"/>
      <c r="F183" s="61">
        <f>F184</f>
        <v>4533</v>
      </c>
      <c r="G183" s="61">
        <f>G184</f>
        <v>4533</v>
      </c>
      <c r="H183" s="61">
        <v>100</v>
      </c>
    </row>
    <row r="184" spans="1:8" ht="29.25" customHeight="1">
      <c r="A184" s="194"/>
      <c r="B184" s="209"/>
      <c r="C184" s="70" t="s">
        <v>190</v>
      </c>
      <c r="D184" s="89" t="s">
        <v>193</v>
      </c>
      <c r="E184" s="55"/>
      <c r="F184" s="61">
        <v>4533</v>
      </c>
      <c r="G184" s="61">
        <v>4533</v>
      </c>
      <c r="H184" s="61">
        <v>100</v>
      </c>
    </row>
    <row r="185" spans="1:8" ht="90">
      <c r="A185" s="193" t="s">
        <v>96</v>
      </c>
      <c r="B185" s="210" t="s">
        <v>393</v>
      </c>
      <c r="C185" s="99"/>
      <c r="D185" s="60" t="s">
        <v>408</v>
      </c>
      <c r="E185" s="61"/>
      <c r="F185" s="61">
        <f>SUM(F186:F190)</f>
        <v>949.06</v>
      </c>
      <c r="G185" s="61">
        <f>SUM(G186:G190)</f>
        <v>949.06</v>
      </c>
      <c r="H185" s="61">
        <f t="shared" si="6"/>
        <v>100</v>
      </c>
    </row>
    <row r="186" spans="1:8" ht="22.5">
      <c r="A186" s="193"/>
      <c r="B186" s="211"/>
      <c r="C186" s="63" t="s">
        <v>190</v>
      </c>
      <c r="D186" s="89" t="s">
        <v>193</v>
      </c>
      <c r="E186" s="66"/>
      <c r="F186" s="66">
        <v>582.3</v>
      </c>
      <c r="G186" s="66">
        <v>582.3</v>
      </c>
      <c r="H186" s="66">
        <f>G186/F186*100</f>
        <v>100</v>
      </c>
    </row>
    <row r="187" spans="1:8" ht="14.25">
      <c r="A187" s="193"/>
      <c r="B187" s="211"/>
      <c r="C187" s="63" t="s">
        <v>198</v>
      </c>
      <c r="D187" s="89" t="s">
        <v>199</v>
      </c>
      <c r="E187" s="66"/>
      <c r="F187" s="66">
        <v>100</v>
      </c>
      <c r="G187" s="66">
        <v>100</v>
      </c>
      <c r="H187" s="66">
        <f>G187/F187*100</f>
        <v>100</v>
      </c>
    </row>
    <row r="188" spans="1:8" ht="14.25">
      <c r="A188" s="193"/>
      <c r="B188" s="211"/>
      <c r="C188" s="63" t="s">
        <v>191</v>
      </c>
      <c r="D188" s="89" t="s">
        <v>194</v>
      </c>
      <c r="E188" s="66"/>
      <c r="F188" s="66">
        <v>86.76</v>
      </c>
      <c r="G188" s="66">
        <v>86.76</v>
      </c>
      <c r="H188" s="66">
        <f>G188/F188*100</f>
        <v>100</v>
      </c>
    </row>
    <row r="189" spans="1:8" ht="45">
      <c r="A189" s="193"/>
      <c r="B189" s="211"/>
      <c r="C189" s="63" t="s">
        <v>200</v>
      </c>
      <c r="D189" s="89" t="s">
        <v>202</v>
      </c>
      <c r="E189" s="66"/>
      <c r="F189" s="66">
        <v>80</v>
      </c>
      <c r="G189" s="66">
        <v>80</v>
      </c>
      <c r="H189" s="66">
        <f>G189/F189*100</f>
        <v>100</v>
      </c>
    </row>
    <row r="190" spans="1:8" ht="14.25">
      <c r="A190" s="194"/>
      <c r="B190" s="212"/>
      <c r="C190" s="63" t="s">
        <v>237</v>
      </c>
      <c r="D190" s="89" t="s">
        <v>238</v>
      </c>
      <c r="E190" s="66"/>
      <c r="F190" s="66">
        <v>100</v>
      </c>
      <c r="G190" s="66">
        <v>100</v>
      </c>
      <c r="H190" s="66">
        <f>G190/F190*100</f>
        <v>100</v>
      </c>
    </row>
    <row r="191" spans="1:8" ht="22.5" customHeight="1">
      <c r="A191" s="197" t="s">
        <v>394</v>
      </c>
      <c r="B191" s="94"/>
      <c r="C191" s="70"/>
      <c r="D191" s="88" t="s">
        <v>410</v>
      </c>
      <c r="E191" s="55"/>
      <c r="F191" s="55">
        <f>F192</f>
        <v>200</v>
      </c>
      <c r="G191" s="55">
        <f>G192</f>
        <v>200</v>
      </c>
      <c r="H191" s="55">
        <f>H192</f>
        <v>100</v>
      </c>
    </row>
    <row r="192" spans="1:8" ht="14.25">
      <c r="A192" s="198"/>
      <c r="B192" s="248" t="s">
        <v>395</v>
      </c>
      <c r="C192" s="70"/>
      <c r="D192" s="89" t="s">
        <v>409</v>
      </c>
      <c r="E192" s="66"/>
      <c r="F192" s="66">
        <f>F193</f>
        <v>200</v>
      </c>
      <c r="G192" s="66">
        <v>200</v>
      </c>
      <c r="H192" s="66">
        <v>100</v>
      </c>
    </row>
    <row r="193" spans="1:8" ht="22.5">
      <c r="A193" s="203"/>
      <c r="B193" s="249"/>
      <c r="C193" s="70" t="s">
        <v>190</v>
      </c>
      <c r="D193" s="89" t="s">
        <v>193</v>
      </c>
      <c r="E193" s="66"/>
      <c r="F193" s="66">
        <v>200</v>
      </c>
      <c r="G193" s="66">
        <v>200</v>
      </c>
      <c r="H193" s="66">
        <v>100</v>
      </c>
    </row>
    <row r="194" spans="1:8" ht="34.5" customHeight="1">
      <c r="A194" s="197" t="s">
        <v>100</v>
      </c>
      <c r="B194" s="78"/>
      <c r="C194" s="74"/>
      <c r="D194" s="88" t="s">
        <v>133</v>
      </c>
      <c r="E194" s="55">
        <f>E197+E204+E206+E195</f>
        <v>29300</v>
      </c>
      <c r="F194" s="55">
        <f>F197+F204+F206+F195</f>
        <v>36721.520000000004</v>
      </c>
      <c r="G194" s="55">
        <f>G197+G204+G206+G195</f>
        <v>28147.230000000003</v>
      </c>
      <c r="H194" s="55">
        <f t="shared" si="6"/>
        <v>76.65050357392613</v>
      </c>
    </row>
    <row r="195" spans="1:8" ht="22.5">
      <c r="A195" s="198"/>
      <c r="B195" s="248" t="s">
        <v>415</v>
      </c>
      <c r="C195" s="74"/>
      <c r="D195" s="90" t="s">
        <v>417</v>
      </c>
      <c r="E195" s="61"/>
      <c r="F195" s="61">
        <f>F196</f>
        <v>300</v>
      </c>
      <c r="G195" s="61">
        <f>G196</f>
        <v>300</v>
      </c>
      <c r="H195" s="61">
        <f>H196</f>
        <v>100</v>
      </c>
    </row>
    <row r="196" spans="1:8" ht="33.75">
      <c r="A196" s="198"/>
      <c r="B196" s="249"/>
      <c r="C196" s="74" t="s">
        <v>416</v>
      </c>
      <c r="D196" s="89" t="s">
        <v>418</v>
      </c>
      <c r="E196" s="66"/>
      <c r="F196" s="66">
        <v>300</v>
      </c>
      <c r="G196" s="66">
        <v>300</v>
      </c>
      <c r="H196" s="61">
        <v>100</v>
      </c>
    </row>
    <row r="197" spans="1:8" ht="17.25" customHeight="1">
      <c r="A197" s="198"/>
      <c r="B197" s="199" t="s">
        <v>132</v>
      </c>
      <c r="C197" s="74"/>
      <c r="D197" s="71" t="s">
        <v>135</v>
      </c>
      <c r="E197" s="62">
        <f>SUM(E198:E203)</f>
        <v>25300</v>
      </c>
      <c r="F197" s="62">
        <f>SUM(F198:F203)</f>
        <v>32421.52</v>
      </c>
      <c r="G197" s="62">
        <f>SUM(G198:G203)</f>
        <v>24847.31</v>
      </c>
      <c r="H197" s="62">
        <f t="shared" si="6"/>
        <v>76.6383254085558</v>
      </c>
    </row>
    <row r="198" spans="1:8" ht="21">
      <c r="A198" s="198"/>
      <c r="B198" s="202"/>
      <c r="C198" s="63" t="s">
        <v>190</v>
      </c>
      <c r="D198" s="143" t="s">
        <v>193</v>
      </c>
      <c r="E198" s="67">
        <v>13000</v>
      </c>
      <c r="F198" s="66">
        <v>14222.52</v>
      </c>
      <c r="G198" s="66">
        <v>9814.77</v>
      </c>
      <c r="H198" s="66">
        <f t="shared" si="6"/>
        <v>69.00865669375048</v>
      </c>
    </row>
    <row r="199" spans="1:8" ht="14.25">
      <c r="A199" s="198"/>
      <c r="B199" s="202"/>
      <c r="C199" s="63" t="s">
        <v>198</v>
      </c>
      <c r="D199" s="143" t="s">
        <v>199</v>
      </c>
      <c r="E199" s="67">
        <v>3000</v>
      </c>
      <c r="F199" s="66">
        <v>2556</v>
      </c>
      <c r="G199" s="66">
        <v>2552.68</v>
      </c>
      <c r="H199" s="66">
        <f t="shared" si="6"/>
        <v>99.87010954616588</v>
      </c>
    </row>
    <row r="200" spans="1:8" ht="14.25">
      <c r="A200" s="198"/>
      <c r="B200" s="202"/>
      <c r="C200" s="63" t="s">
        <v>232</v>
      </c>
      <c r="D200" s="143" t="s">
        <v>231</v>
      </c>
      <c r="E200" s="67">
        <v>2000</v>
      </c>
      <c r="F200" s="66">
        <v>3835</v>
      </c>
      <c r="G200" s="66">
        <v>3234.8</v>
      </c>
      <c r="H200" s="66">
        <f aca="true" t="shared" si="8" ref="H200:H213">G200/F200*100</f>
        <v>84.34941329856585</v>
      </c>
    </row>
    <row r="201" spans="1:8" ht="14.25">
      <c r="A201" s="198"/>
      <c r="B201" s="202"/>
      <c r="C201" s="63" t="s">
        <v>191</v>
      </c>
      <c r="D201" s="143" t="s">
        <v>194</v>
      </c>
      <c r="E201" s="67">
        <v>3000</v>
      </c>
      <c r="F201" s="66">
        <v>6500</v>
      </c>
      <c r="G201" s="66">
        <v>4567.06</v>
      </c>
      <c r="H201" s="66">
        <f t="shared" si="8"/>
        <v>70.26246153846154</v>
      </c>
    </row>
    <row r="202" spans="1:8" ht="14.25">
      <c r="A202" s="198"/>
      <c r="B202" s="202"/>
      <c r="C202" s="63" t="s">
        <v>192</v>
      </c>
      <c r="D202" s="143" t="s">
        <v>195</v>
      </c>
      <c r="E202" s="67">
        <v>2000</v>
      </c>
      <c r="F202" s="66">
        <v>2800</v>
      </c>
      <c r="G202" s="66">
        <v>2797</v>
      </c>
      <c r="H202" s="66">
        <f t="shared" si="8"/>
        <v>99.89285714285714</v>
      </c>
    </row>
    <row r="203" spans="1:8" ht="14.25">
      <c r="A203" s="198"/>
      <c r="B203" s="200"/>
      <c r="C203" s="63" t="s">
        <v>246</v>
      </c>
      <c r="D203" s="143" t="s">
        <v>247</v>
      </c>
      <c r="E203" s="67">
        <v>2300</v>
      </c>
      <c r="F203" s="66">
        <v>2508</v>
      </c>
      <c r="G203" s="66">
        <v>1881</v>
      </c>
      <c r="H203" s="66">
        <f t="shared" si="8"/>
        <v>75</v>
      </c>
    </row>
    <row r="204" spans="1:8" ht="14.25">
      <c r="A204" s="198"/>
      <c r="B204" s="199" t="s">
        <v>101</v>
      </c>
      <c r="C204" s="74"/>
      <c r="D204" s="142" t="s">
        <v>248</v>
      </c>
      <c r="E204" s="62">
        <f>E205</f>
        <v>1000</v>
      </c>
      <c r="F204" s="62">
        <f>F205</f>
        <v>1000</v>
      </c>
      <c r="G204" s="62"/>
      <c r="H204" s="66"/>
    </row>
    <row r="205" spans="1:8" ht="21">
      <c r="A205" s="198"/>
      <c r="B205" s="200"/>
      <c r="C205" s="63" t="s">
        <v>190</v>
      </c>
      <c r="D205" s="143" t="s">
        <v>193</v>
      </c>
      <c r="E205" s="77">
        <v>1000</v>
      </c>
      <c r="F205" s="66">
        <v>1000</v>
      </c>
      <c r="G205" s="66"/>
      <c r="H205" s="66"/>
    </row>
    <row r="206" spans="1:8" ht="14.25">
      <c r="A206" s="198"/>
      <c r="B206" s="199" t="s">
        <v>134</v>
      </c>
      <c r="C206" s="74"/>
      <c r="D206" s="142" t="s">
        <v>102</v>
      </c>
      <c r="E206" s="62">
        <f>SUM(E207:E207)</f>
        <v>3000</v>
      </c>
      <c r="F206" s="62">
        <f>SUM(F207:F207)</f>
        <v>3000</v>
      </c>
      <c r="G206" s="62">
        <f>SUM(G207:G207)</f>
        <v>2999.92</v>
      </c>
      <c r="H206" s="66">
        <f t="shared" si="8"/>
        <v>99.99733333333334</v>
      </c>
    </row>
    <row r="207" spans="1:8" ht="26.25" customHeight="1">
      <c r="A207" s="203"/>
      <c r="B207" s="205"/>
      <c r="C207" s="63" t="s">
        <v>190</v>
      </c>
      <c r="D207" s="143" t="s">
        <v>193</v>
      </c>
      <c r="E207" s="77">
        <v>3000</v>
      </c>
      <c r="F207" s="66">
        <v>3000</v>
      </c>
      <c r="G207" s="66">
        <v>2999.92</v>
      </c>
      <c r="H207" s="66">
        <f t="shared" si="8"/>
        <v>99.99733333333334</v>
      </c>
    </row>
    <row r="208" spans="1:8" ht="72.75" customHeight="1">
      <c r="A208" s="197" t="s">
        <v>148</v>
      </c>
      <c r="B208" s="78"/>
      <c r="C208" s="74"/>
      <c r="D208" s="141" t="s">
        <v>249</v>
      </c>
      <c r="E208" s="55">
        <f aca="true" t="shared" si="9" ref="E208:G209">E209</f>
        <v>4000</v>
      </c>
      <c r="F208" s="55">
        <f t="shared" si="9"/>
        <v>4000</v>
      </c>
      <c r="G208" s="55">
        <f t="shared" si="9"/>
        <v>3995.35</v>
      </c>
      <c r="H208" s="55">
        <f t="shared" si="8"/>
        <v>99.88374999999999</v>
      </c>
    </row>
    <row r="209" spans="1:8" ht="34.5" customHeight="1">
      <c r="A209" s="193"/>
      <c r="B209" s="199" t="s">
        <v>151</v>
      </c>
      <c r="C209" s="74"/>
      <c r="D209" s="142" t="s">
        <v>152</v>
      </c>
      <c r="E209" s="62">
        <f t="shared" si="9"/>
        <v>4000</v>
      </c>
      <c r="F209" s="62">
        <f t="shared" si="9"/>
        <v>4000</v>
      </c>
      <c r="G209" s="62">
        <f t="shared" si="9"/>
        <v>3995.35</v>
      </c>
      <c r="H209" s="62">
        <f t="shared" si="8"/>
        <v>99.88374999999999</v>
      </c>
    </row>
    <row r="210" spans="1:8" ht="14.25">
      <c r="A210" s="194"/>
      <c r="B210" s="200"/>
      <c r="C210" s="63" t="s">
        <v>191</v>
      </c>
      <c r="D210" s="143" t="s">
        <v>194</v>
      </c>
      <c r="E210" s="77">
        <v>4000</v>
      </c>
      <c r="F210" s="66">
        <v>4000</v>
      </c>
      <c r="G210" s="66">
        <v>3995.35</v>
      </c>
      <c r="H210" s="66">
        <f t="shared" si="8"/>
        <v>99.88374999999999</v>
      </c>
    </row>
    <row r="211" spans="1:8" ht="20.25" customHeight="1">
      <c r="A211" s="197" t="s">
        <v>250</v>
      </c>
      <c r="B211" s="78"/>
      <c r="C211" s="74"/>
      <c r="D211" s="141" t="s">
        <v>251</v>
      </c>
      <c r="E211" s="55">
        <f>E214+E212</f>
        <v>210422</v>
      </c>
      <c r="F211" s="55">
        <f>F214+F212</f>
        <v>335358</v>
      </c>
      <c r="G211" s="55">
        <f>G214+G212</f>
        <v>284858</v>
      </c>
      <c r="H211" s="55">
        <f t="shared" si="8"/>
        <v>84.94146553832024</v>
      </c>
    </row>
    <row r="212" spans="1:8" ht="14.25">
      <c r="A212" s="198"/>
      <c r="B212" s="248" t="s">
        <v>419</v>
      </c>
      <c r="C212" s="74"/>
      <c r="D212" s="148" t="s">
        <v>421</v>
      </c>
      <c r="E212" s="61">
        <f>E213</f>
        <v>166622</v>
      </c>
      <c r="F212" s="61">
        <f>F213</f>
        <v>314858</v>
      </c>
      <c r="G212" s="61">
        <f>G213</f>
        <v>284858</v>
      </c>
      <c r="H212" s="61">
        <f t="shared" si="8"/>
        <v>90.47189526707278</v>
      </c>
    </row>
    <row r="213" spans="1:8" ht="42">
      <c r="A213" s="198"/>
      <c r="B213" s="249"/>
      <c r="C213" s="74" t="s">
        <v>420</v>
      </c>
      <c r="D213" s="143" t="s">
        <v>422</v>
      </c>
      <c r="E213" s="66">
        <v>166622</v>
      </c>
      <c r="F213" s="66">
        <v>314858</v>
      </c>
      <c r="G213" s="66">
        <v>284858</v>
      </c>
      <c r="H213" s="61">
        <f t="shared" si="8"/>
        <v>90.47189526707278</v>
      </c>
    </row>
    <row r="214" spans="1:8" ht="14.25">
      <c r="A214" s="193"/>
      <c r="B214" s="199" t="s">
        <v>252</v>
      </c>
      <c r="C214" s="74"/>
      <c r="D214" s="142" t="s">
        <v>253</v>
      </c>
      <c r="E214" s="62">
        <f>E215</f>
        <v>43800</v>
      </c>
      <c r="F214" s="62">
        <f>F215</f>
        <v>20500</v>
      </c>
      <c r="G214" s="62"/>
      <c r="H214" s="62"/>
    </row>
    <row r="215" spans="1:8" ht="14.25">
      <c r="A215" s="194"/>
      <c r="B215" s="200"/>
      <c r="C215" s="63" t="s">
        <v>254</v>
      </c>
      <c r="D215" s="143" t="s">
        <v>255</v>
      </c>
      <c r="E215" s="77">
        <v>43800</v>
      </c>
      <c r="F215" s="66">
        <v>20500</v>
      </c>
      <c r="G215" s="66"/>
      <c r="H215" s="66"/>
    </row>
    <row r="216" spans="1:8" ht="25.5" customHeight="1">
      <c r="A216" s="197" t="s">
        <v>154</v>
      </c>
      <c r="B216" s="78"/>
      <c r="C216" s="74"/>
      <c r="D216" s="141" t="s">
        <v>155</v>
      </c>
      <c r="E216" s="55">
        <f>E217++E228+E240+E246+E251+E257+E262+E268</f>
        <v>372366</v>
      </c>
      <c r="F216" s="55">
        <f>F217++F228+F240+F246+F251+F257+F262+F268</f>
        <v>555617</v>
      </c>
      <c r="G216" s="55">
        <f>G217++G228+G240+G246+G251+G257+G262+G268</f>
        <v>555582.96</v>
      </c>
      <c r="H216" s="55">
        <f>G216/F216*100</f>
        <v>99.99387347759338</v>
      </c>
    </row>
    <row r="217" spans="1:8" ht="22.5" customHeight="1">
      <c r="A217" s="198"/>
      <c r="B217" s="199" t="s">
        <v>156</v>
      </c>
      <c r="C217" s="74"/>
      <c r="D217" s="149" t="s">
        <v>157</v>
      </c>
      <c r="E217" s="62">
        <f>SUM(E218:E227)</f>
        <v>165330</v>
      </c>
      <c r="F217" s="62">
        <f>SUM(F218:F227)</f>
        <v>372018</v>
      </c>
      <c r="G217" s="62">
        <f>SUM(G218:G227)</f>
        <v>372005.08999999997</v>
      </c>
      <c r="H217" s="62">
        <f>G217/F217*100</f>
        <v>99.99652973780839</v>
      </c>
    </row>
    <row r="218" spans="1:8" ht="21">
      <c r="A218" s="198"/>
      <c r="B218" s="204"/>
      <c r="C218" s="63" t="s">
        <v>190</v>
      </c>
      <c r="D218" s="143" t="s">
        <v>193</v>
      </c>
      <c r="E218" s="67">
        <v>100000</v>
      </c>
      <c r="F218" s="66">
        <v>287400</v>
      </c>
      <c r="G218" s="66">
        <v>287394.87</v>
      </c>
      <c r="H218" s="66">
        <f>G218/F218*100</f>
        <v>99.99821503131524</v>
      </c>
    </row>
    <row r="219" spans="1:8" ht="14.25">
      <c r="A219" s="198"/>
      <c r="B219" s="204"/>
      <c r="C219" s="63" t="s">
        <v>198</v>
      </c>
      <c r="D219" s="143" t="s">
        <v>199</v>
      </c>
      <c r="E219" s="67">
        <v>20000</v>
      </c>
      <c r="F219" s="66">
        <v>24000</v>
      </c>
      <c r="G219" s="66">
        <v>23999.41</v>
      </c>
      <c r="H219" s="66">
        <f aca="true" t="shared" si="10" ref="H219:H228">G219/F219*100</f>
        <v>99.99754166666666</v>
      </c>
    </row>
    <row r="220" spans="1:8" ht="14.25">
      <c r="A220" s="198"/>
      <c r="B220" s="204"/>
      <c r="C220" s="63" t="s">
        <v>232</v>
      </c>
      <c r="D220" s="143" t="s">
        <v>231</v>
      </c>
      <c r="E220" s="67"/>
      <c r="F220" s="66">
        <v>78</v>
      </c>
      <c r="G220" s="66">
        <v>78</v>
      </c>
      <c r="H220" s="66">
        <f t="shared" si="10"/>
        <v>100</v>
      </c>
    </row>
    <row r="221" spans="1:8" ht="14.25">
      <c r="A221" s="198"/>
      <c r="B221" s="204"/>
      <c r="C221" s="63" t="s">
        <v>191</v>
      </c>
      <c r="D221" s="143" t="s">
        <v>194</v>
      </c>
      <c r="E221" s="67">
        <v>1000</v>
      </c>
      <c r="F221" s="66">
        <v>6400</v>
      </c>
      <c r="G221" s="66">
        <v>6393.77</v>
      </c>
      <c r="H221" s="66">
        <f t="shared" si="10"/>
        <v>99.90265625</v>
      </c>
    </row>
    <row r="222" spans="1:8" ht="21">
      <c r="A222" s="198"/>
      <c r="B222" s="204"/>
      <c r="C222" s="63" t="s">
        <v>233</v>
      </c>
      <c r="D222" s="143" t="s">
        <v>234</v>
      </c>
      <c r="E222" s="67">
        <v>800</v>
      </c>
      <c r="F222" s="66">
        <v>349</v>
      </c>
      <c r="G222" s="66">
        <v>349</v>
      </c>
      <c r="H222" s="66">
        <f t="shared" si="10"/>
        <v>100</v>
      </c>
    </row>
    <row r="223" spans="1:8" ht="21">
      <c r="A223" s="198"/>
      <c r="B223" s="204"/>
      <c r="C223" s="63" t="s">
        <v>235</v>
      </c>
      <c r="D223" s="143" t="s">
        <v>430</v>
      </c>
      <c r="E223" s="67">
        <v>500</v>
      </c>
      <c r="F223" s="66">
        <v>187</v>
      </c>
      <c r="G223" s="66">
        <v>186.94</v>
      </c>
      <c r="H223" s="66">
        <f t="shared" si="10"/>
        <v>99.96791443850267</v>
      </c>
    </row>
    <row r="224" spans="1:8" ht="21">
      <c r="A224" s="198"/>
      <c r="B224" s="204"/>
      <c r="C224" s="63" t="s">
        <v>200</v>
      </c>
      <c r="D224" s="143" t="s">
        <v>431</v>
      </c>
      <c r="E224" s="67">
        <v>1030</v>
      </c>
      <c r="F224" s="66">
        <v>1030</v>
      </c>
      <c r="G224" s="66">
        <v>1029.17</v>
      </c>
      <c r="H224" s="66">
        <f t="shared" si="10"/>
        <v>99.91941747572817</v>
      </c>
    </row>
    <row r="225" spans="1:8" ht="14.25">
      <c r="A225" s="198"/>
      <c r="B225" s="204"/>
      <c r="C225" s="63" t="s">
        <v>237</v>
      </c>
      <c r="D225" s="143" t="s">
        <v>238</v>
      </c>
      <c r="E225" s="67">
        <v>1000</v>
      </c>
      <c r="F225" s="66">
        <v>1433</v>
      </c>
      <c r="G225" s="66">
        <v>1432.93</v>
      </c>
      <c r="H225" s="66">
        <f t="shared" si="10"/>
        <v>99.99511514305654</v>
      </c>
    </row>
    <row r="226" spans="1:8" ht="31.5">
      <c r="A226" s="198"/>
      <c r="B226" s="204"/>
      <c r="C226" s="63" t="s">
        <v>239</v>
      </c>
      <c r="D226" s="143" t="s">
        <v>240</v>
      </c>
      <c r="E226" s="101">
        <v>41000</v>
      </c>
      <c r="F226" s="66">
        <v>50768</v>
      </c>
      <c r="G226" s="66">
        <v>50768</v>
      </c>
      <c r="H226" s="66">
        <f t="shared" si="10"/>
        <v>100</v>
      </c>
    </row>
    <row r="227" spans="1:8" ht="14.25">
      <c r="A227" s="198"/>
      <c r="B227" s="205"/>
      <c r="C227" s="63" t="s">
        <v>246</v>
      </c>
      <c r="D227" s="143" t="s">
        <v>247</v>
      </c>
      <c r="E227" s="67"/>
      <c r="F227" s="66">
        <v>373</v>
      </c>
      <c r="G227" s="66">
        <v>373</v>
      </c>
      <c r="H227" s="66">
        <f t="shared" si="10"/>
        <v>100</v>
      </c>
    </row>
    <row r="228" spans="1:8" ht="21" customHeight="1">
      <c r="A228" s="198"/>
      <c r="B228" s="199" t="s">
        <v>160</v>
      </c>
      <c r="C228" s="74"/>
      <c r="D228" s="100" t="s">
        <v>161</v>
      </c>
      <c r="E228" s="62">
        <f>SUM(E229:E239)</f>
        <v>55961</v>
      </c>
      <c r="F228" s="62">
        <f>SUM(F229:F239)</f>
        <v>58009</v>
      </c>
      <c r="G228" s="62">
        <f>SUM(G229:G239)</f>
        <v>58009</v>
      </c>
      <c r="H228" s="62">
        <f t="shared" si="10"/>
        <v>100</v>
      </c>
    </row>
    <row r="229" spans="1:8" ht="21">
      <c r="A229" s="198"/>
      <c r="B229" s="204"/>
      <c r="C229" s="63" t="s">
        <v>190</v>
      </c>
      <c r="D229" s="143" t="s">
        <v>193</v>
      </c>
      <c r="E229" s="67">
        <v>12000</v>
      </c>
      <c r="F229" s="66">
        <v>18053</v>
      </c>
      <c r="G229" s="66">
        <v>18053</v>
      </c>
      <c r="H229" s="66">
        <f aca="true" t="shared" si="11" ref="H229:H239">G229/F229*100</f>
        <v>100</v>
      </c>
    </row>
    <row r="230" spans="1:8" ht="31.5">
      <c r="A230" s="198"/>
      <c r="B230" s="204"/>
      <c r="C230" s="63" t="s">
        <v>229</v>
      </c>
      <c r="D230" s="143" t="s">
        <v>230</v>
      </c>
      <c r="E230" s="67">
        <v>8000</v>
      </c>
      <c r="F230" s="66">
        <v>9770</v>
      </c>
      <c r="G230" s="66">
        <v>9770</v>
      </c>
      <c r="H230" s="66">
        <f t="shared" si="11"/>
        <v>100</v>
      </c>
    </row>
    <row r="231" spans="1:8" ht="14.25">
      <c r="A231" s="198"/>
      <c r="B231" s="204"/>
      <c r="C231" s="63" t="s">
        <v>198</v>
      </c>
      <c r="D231" s="143" t="s">
        <v>199</v>
      </c>
      <c r="E231" s="67">
        <v>3500</v>
      </c>
      <c r="F231" s="66">
        <v>1367</v>
      </c>
      <c r="G231" s="66">
        <v>1367</v>
      </c>
      <c r="H231" s="66">
        <f t="shared" si="11"/>
        <v>100</v>
      </c>
    </row>
    <row r="232" spans="1:8" ht="14.25">
      <c r="A232" s="198"/>
      <c r="B232" s="204"/>
      <c r="C232" s="63" t="s">
        <v>208</v>
      </c>
      <c r="D232" s="143" t="s">
        <v>209</v>
      </c>
      <c r="E232" s="67">
        <v>1000</v>
      </c>
      <c r="F232" s="66"/>
      <c r="G232" s="66"/>
      <c r="H232" s="66"/>
    </row>
    <row r="233" spans="1:8" ht="14.25">
      <c r="A233" s="198"/>
      <c r="B233" s="204"/>
      <c r="C233" s="63" t="s">
        <v>232</v>
      </c>
      <c r="D233" s="143" t="s">
        <v>231</v>
      </c>
      <c r="E233" s="67">
        <v>600</v>
      </c>
      <c r="F233" s="66">
        <v>70</v>
      </c>
      <c r="G233" s="66">
        <v>70</v>
      </c>
      <c r="H233" s="66"/>
    </row>
    <row r="234" spans="1:8" ht="14.25">
      <c r="A234" s="198"/>
      <c r="B234" s="204"/>
      <c r="C234" s="63" t="s">
        <v>191</v>
      </c>
      <c r="D234" s="143" t="s">
        <v>194</v>
      </c>
      <c r="E234" s="67">
        <v>4000</v>
      </c>
      <c r="F234" s="66">
        <v>3827</v>
      </c>
      <c r="G234" s="66">
        <v>3827</v>
      </c>
      <c r="H234" s="66">
        <f t="shared" si="11"/>
        <v>100</v>
      </c>
    </row>
    <row r="235" spans="1:8" ht="21">
      <c r="A235" s="198"/>
      <c r="B235" s="204"/>
      <c r="C235" s="63" t="s">
        <v>233</v>
      </c>
      <c r="D235" s="143" t="s">
        <v>234</v>
      </c>
      <c r="E235" s="67">
        <v>960</v>
      </c>
      <c r="F235" s="66">
        <v>1091</v>
      </c>
      <c r="G235" s="66">
        <v>1091</v>
      </c>
      <c r="H235" s="66">
        <f t="shared" si="11"/>
        <v>100</v>
      </c>
    </row>
    <row r="236" spans="1:8" ht="40.5" customHeight="1">
      <c r="A236" s="198"/>
      <c r="B236" s="204"/>
      <c r="C236" s="63" t="s">
        <v>200</v>
      </c>
      <c r="D236" s="143" t="s">
        <v>202</v>
      </c>
      <c r="E236" s="67">
        <v>1200</v>
      </c>
      <c r="F236" s="66">
        <v>992</v>
      </c>
      <c r="G236" s="66">
        <v>992</v>
      </c>
      <c r="H236" s="66">
        <f t="shared" si="11"/>
        <v>100</v>
      </c>
    </row>
    <row r="237" spans="1:8" ht="14.25">
      <c r="A237" s="198"/>
      <c r="B237" s="204"/>
      <c r="C237" s="63" t="s">
        <v>237</v>
      </c>
      <c r="D237" s="143" t="s">
        <v>238</v>
      </c>
      <c r="E237" s="96">
        <v>3000</v>
      </c>
      <c r="F237" s="66">
        <v>2588</v>
      </c>
      <c r="G237" s="66">
        <v>2588</v>
      </c>
      <c r="H237" s="66">
        <f t="shared" si="11"/>
        <v>100</v>
      </c>
    </row>
    <row r="238" spans="1:8" ht="31.5">
      <c r="A238" s="198"/>
      <c r="B238" s="204"/>
      <c r="C238" s="63" t="s">
        <v>239</v>
      </c>
      <c r="D238" s="143" t="s">
        <v>240</v>
      </c>
      <c r="E238" s="67">
        <v>20201</v>
      </c>
      <c r="F238" s="66">
        <v>20201</v>
      </c>
      <c r="G238" s="66">
        <v>20201</v>
      </c>
      <c r="H238" s="66">
        <f t="shared" si="11"/>
        <v>100</v>
      </c>
    </row>
    <row r="239" spans="1:8" ht="45.75" customHeight="1">
      <c r="A239" s="198"/>
      <c r="B239" s="205"/>
      <c r="C239" s="63" t="s">
        <v>241</v>
      </c>
      <c r="D239" s="143" t="s">
        <v>358</v>
      </c>
      <c r="E239" s="67">
        <v>1500</v>
      </c>
      <c r="F239" s="66">
        <v>50</v>
      </c>
      <c r="G239" s="66">
        <v>50</v>
      </c>
      <c r="H239" s="66">
        <f t="shared" si="11"/>
        <v>100</v>
      </c>
    </row>
    <row r="240" spans="1:8" ht="19.5" customHeight="1">
      <c r="A240" s="198"/>
      <c r="B240" s="199" t="s">
        <v>163</v>
      </c>
      <c r="C240" s="74"/>
      <c r="D240" s="100" t="s">
        <v>162</v>
      </c>
      <c r="E240" s="62">
        <f>SUM(E241:E245)</f>
        <v>46960</v>
      </c>
      <c r="F240" s="62">
        <f>SUM(F241:F245)</f>
        <v>44321</v>
      </c>
      <c r="G240" s="62">
        <f>SUM(G241:G245)</f>
        <v>44318.97</v>
      </c>
      <c r="H240" s="62">
        <f>G240/F240*100</f>
        <v>99.99541977843461</v>
      </c>
    </row>
    <row r="241" spans="1:8" ht="22.5">
      <c r="A241" s="198"/>
      <c r="B241" s="204"/>
      <c r="C241" s="63" t="s">
        <v>190</v>
      </c>
      <c r="D241" s="89" t="s">
        <v>193</v>
      </c>
      <c r="E241" s="67">
        <v>20400</v>
      </c>
      <c r="F241" s="66">
        <v>17474</v>
      </c>
      <c r="G241" s="66">
        <v>17473.25</v>
      </c>
      <c r="H241" s="66">
        <f>G241/F241*100</f>
        <v>99.99570790889322</v>
      </c>
    </row>
    <row r="242" spans="1:8" ht="14.25">
      <c r="A242" s="198"/>
      <c r="B242" s="204"/>
      <c r="C242" s="63" t="s">
        <v>198</v>
      </c>
      <c r="D242" s="89" t="s">
        <v>199</v>
      </c>
      <c r="E242" s="67">
        <v>4000</v>
      </c>
      <c r="F242" s="66">
        <v>3606</v>
      </c>
      <c r="G242" s="66">
        <v>3605.46</v>
      </c>
      <c r="H242" s="66">
        <f>G242/F242*100</f>
        <v>99.98502495840268</v>
      </c>
    </row>
    <row r="243" spans="1:8" ht="14.25">
      <c r="A243" s="198"/>
      <c r="B243" s="204"/>
      <c r="C243" s="63" t="s">
        <v>191</v>
      </c>
      <c r="D243" s="89" t="s">
        <v>194</v>
      </c>
      <c r="E243" s="67"/>
      <c r="F243" s="66">
        <v>2681</v>
      </c>
      <c r="G243" s="66">
        <v>2680.26</v>
      </c>
      <c r="H243" s="66">
        <f>G243/F243*100</f>
        <v>99.97239835882135</v>
      </c>
    </row>
    <row r="244" spans="1:8" ht="22.5">
      <c r="A244" s="198"/>
      <c r="B244" s="204"/>
      <c r="C244" s="63" t="s">
        <v>233</v>
      </c>
      <c r="D244" s="89" t="s">
        <v>234</v>
      </c>
      <c r="E244" s="67">
        <v>2000</v>
      </c>
      <c r="F244" s="66"/>
      <c r="G244" s="66"/>
      <c r="H244" s="66"/>
    </row>
    <row r="245" spans="1:8" ht="33.75">
      <c r="A245" s="198"/>
      <c r="B245" s="205"/>
      <c r="C245" s="63" t="s">
        <v>239</v>
      </c>
      <c r="D245" s="89" t="s">
        <v>240</v>
      </c>
      <c r="E245" s="68">
        <v>20560</v>
      </c>
      <c r="F245" s="66">
        <v>20560</v>
      </c>
      <c r="G245" s="66">
        <v>20560</v>
      </c>
      <c r="H245" s="66">
        <f aca="true" t="shared" si="12" ref="H245:H251">G245/F245*100</f>
        <v>100</v>
      </c>
    </row>
    <row r="246" spans="1:8" ht="26.25" customHeight="1">
      <c r="A246" s="198"/>
      <c r="B246" s="199" t="s">
        <v>256</v>
      </c>
      <c r="C246" s="74"/>
      <c r="D246" s="71" t="s">
        <v>257</v>
      </c>
      <c r="E246" s="62">
        <f>SUM(E247:E250)</f>
        <v>41000</v>
      </c>
      <c r="F246" s="62">
        <f>SUM(F247:F250)</f>
        <v>36688</v>
      </c>
      <c r="G246" s="62">
        <f>SUM(G247:G250)</f>
        <v>36671.35</v>
      </c>
      <c r="H246" s="62">
        <f t="shared" si="12"/>
        <v>99.954617313563</v>
      </c>
    </row>
    <row r="247" spans="1:8" ht="22.5">
      <c r="A247" s="198"/>
      <c r="B247" s="204"/>
      <c r="C247" s="63" t="s">
        <v>190</v>
      </c>
      <c r="D247" s="89" t="s">
        <v>193</v>
      </c>
      <c r="E247" s="96">
        <v>30000</v>
      </c>
      <c r="F247" s="66">
        <v>25230</v>
      </c>
      <c r="G247" s="66">
        <v>25228.1</v>
      </c>
      <c r="H247" s="66">
        <f t="shared" si="12"/>
        <v>99.99246928260007</v>
      </c>
    </row>
    <row r="248" spans="1:8" ht="14.25">
      <c r="A248" s="198"/>
      <c r="B248" s="204"/>
      <c r="C248" s="63" t="s">
        <v>191</v>
      </c>
      <c r="D248" s="89" t="s">
        <v>194</v>
      </c>
      <c r="E248" s="96">
        <v>7000</v>
      </c>
      <c r="F248" s="66">
        <v>7491</v>
      </c>
      <c r="G248" s="66">
        <v>7490.25</v>
      </c>
      <c r="H248" s="66">
        <f t="shared" si="12"/>
        <v>99.9899879855827</v>
      </c>
    </row>
    <row r="249" spans="1:8" ht="14.25">
      <c r="A249" s="198"/>
      <c r="B249" s="204"/>
      <c r="C249" s="63" t="s">
        <v>192</v>
      </c>
      <c r="D249" s="89" t="s">
        <v>195</v>
      </c>
      <c r="E249" s="96">
        <v>2000</v>
      </c>
      <c r="F249" s="66">
        <v>2300</v>
      </c>
      <c r="G249" s="66">
        <v>2286</v>
      </c>
      <c r="H249" s="66">
        <f t="shared" si="12"/>
        <v>99.39130434782608</v>
      </c>
    </row>
    <row r="250" spans="1:8" ht="33.75">
      <c r="A250" s="198"/>
      <c r="B250" s="205"/>
      <c r="C250" s="63" t="s">
        <v>212</v>
      </c>
      <c r="D250" s="89" t="s">
        <v>215</v>
      </c>
      <c r="E250" s="67">
        <v>2000</v>
      </c>
      <c r="F250" s="66">
        <v>1667</v>
      </c>
      <c r="G250" s="66">
        <v>1667</v>
      </c>
      <c r="H250" s="66">
        <f t="shared" si="12"/>
        <v>100</v>
      </c>
    </row>
    <row r="251" spans="1:8" ht="33.75">
      <c r="A251" s="198"/>
      <c r="B251" s="199" t="s">
        <v>164</v>
      </c>
      <c r="C251" s="74"/>
      <c r="D251" s="71" t="s">
        <v>165</v>
      </c>
      <c r="E251" s="62">
        <f>SUM(E252:E256)</f>
        <v>7004</v>
      </c>
      <c r="F251" s="62">
        <f>SUM(F252:F256)</f>
        <v>4288</v>
      </c>
      <c r="G251" s="62">
        <f>SUM(G252:G256)</f>
        <v>4288</v>
      </c>
      <c r="H251" s="62">
        <f t="shared" si="12"/>
        <v>100</v>
      </c>
    </row>
    <row r="252" spans="1:8" ht="21">
      <c r="A252" s="198"/>
      <c r="B252" s="204"/>
      <c r="C252" s="63" t="s">
        <v>190</v>
      </c>
      <c r="D252" s="143" t="s">
        <v>193</v>
      </c>
      <c r="E252" s="96">
        <v>500</v>
      </c>
      <c r="F252" s="66"/>
      <c r="G252" s="66"/>
      <c r="H252" s="66"/>
    </row>
    <row r="253" spans="1:8" ht="14.25">
      <c r="A253" s="198"/>
      <c r="B253" s="204"/>
      <c r="C253" s="63" t="s">
        <v>232</v>
      </c>
      <c r="D253" s="143" t="s">
        <v>231</v>
      </c>
      <c r="E253" s="67">
        <v>200</v>
      </c>
      <c r="F253" s="66"/>
      <c r="G253" s="66"/>
      <c r="H253" s="66"/>
    </row>
    <row r="254" spans="1:8" ht="14.25">
      <c r="A254" s="198"/>
      <c r="B254" s="204"/>
      <c r="C254" s="63" t="s">
        <v>191</v>
      </c>
      <c r="D254" s="143" t="s">
        <v>194</v>
      </c>
      <c r="E254" s="96">
        <v>800</v>
      </c>
      <c r="F254" s="66"/>
      <c r="G254" s="66"/>
      <c r="H254" s="66"/>
    </row>
    <row r="255" spans="1:8" ht="14.25">
      <c r="A255" s="198"/>
      <c r="B255" s="204"/>
      <c r="C255" s="63" t="s">
        <v>192</v>
      </c>
      <c r="D255" s="143" t="s">
        <v>195</v>
      </c>
      <c r="E255" s="96">
        <v>500</v>
      </c>
      <c r="F255" s="66"/>
      <c r="G255" s="66"/>
      <c r="H255" s="66"/>
    </row>
    <row r="256" spans="1:8" ht="31.5">
      <c r="A256" s="198"/>
      <c r="B256" s="205"/>
      <c r="C256" s="63" t="s">
        <v>239</v>
      </c>
      <c r="D256" s="143" t="s">
        <v>240</v>
      </c>
      <c r="E256" s="67">
        <v>5004</v>
      </c>
      <c r="F256" s="66">
        <v>4288</v>
      </c>
      <c r="G256" s="66">
        <v>4288</v>
      </c>
      <c r="H256" s="66">
        <f aca="true" t="shared" si="13" ref="H256:H271">G256/F256*100</f>
        <v>100</v>
      </c>
    </row>
    <row r="257" spans="1:8" ht="21">
      <c r="A257" s="198"/>
      <c r="B257" s="199" t="s">
        <v>258</v>
      </c>
      <c r="C257" s="74"/>
      <c r="D257" s="142" t="s">
        <v>259</v>
      </c>
      <c r="E257" s="62">
        <f>SUM(E258:E261)</f>
        <v>14489</v>
      </c>
      <c r="F257" s="62">
        <f>SUM(F258:F261)</f>
        <v>5791</v>
      </c>
      <c r="G257" s="62">
        <f>SUM(G258:G261)</f>
        <v>5790.19</v>
      </c>
      <c r="H257" s="62">
        <f t="shared" si="13"/>
        <v>99.98601277844931</v>
      </c>
    </row>
    <row r="258" spans="1:8" ht="21">
      <c r="A258" s="198"/>
      <c r="B258" s="204"/>
      <c r="C258" s="63" t="s">
        <v>190</v>
      </c>
      <c r="D258" s="143" t="s">
        <v>193</v>
      </c>
      <c r="E258" s="67">
        <v>2527</v>
      </c>
      <c r="F258" s="66">
        <v>2988</v>
      </c>
      <c r="G258" s="66">
        <v>2987.99</v>
      </c>
      <c r="H258" s="66">
        <f t="shared" si="13"/>
        <v>99.99966532797858</v>
      </c>
    </row>
    <row r="259" spans="1:8" ht="14.25">
      <c r="A259" s="198"/>
      <c r="B259" s="204"/>
      <c r="C259" s="63" t="s">
        <v>191</v>
      </c>
      <c r="D259" s="143" t="s">
        <v>194</v>
      </c>
      <c r="E259" s="67">
        <v>5300</v>
      </c>
      <c r="F259" s="66">
        <v>1990</v>
      </c>
      <c r="G259" s="66">
        <v>1989.2</v>
      </c>
      <c r="H259" s="66">
        <f t="shared" si="13"/>
        <v>99.95979899497488</v>
      </c>
    </row>
    <row r="260" spans="1:8" ht="14.25">
      <c r="A260" s="198"/>
      <c r="B260" s="204"/>
      <c r="C260" s="63" t="s">
        <v>237</v>
      </c>
      <c r="D260" s="143" t="s">
        <v>238</v>
      </c>
      <c r="E260" s="67">
        <v>958</v>
      </c>
      <c r="F260" s="66"/>
      <c r="G260" s="66"/>
      <c r="H260" s="66"/>
    </row>
    <row r="261" spans="1:8" ht="31.5">
      <c r="A261" s="198"/>
      <c r="B261" s="205"/>
      <c r="C261" s="63" t="s">
        <v>241</v>
      </c>
      <c r="D261" s="143" t="s">
        <v>242</v>
      </c>
      <c r="E261" s="67">
        <v>5704</v>
      </c>
      <c r="F261" s="66">
        <v>813</v>
      </c>
      <c r="G261" s="66">
        <v>813</v>
      </c>
      <c r="H261" s="66">
        <f t="shared" si="13"/>
        <v>100</v>
      </c>
    </row>
    <row r="262" spans="1:8" ht="14.25">
      <c r="A262" s="198"/>
      <c r="B262" s="199" t="s">
        <v>166</v>
      </c>
      <c r="C262" s="74"/>
      <c r="D262" s="142" t="s">
        <v>167</v>
      </c>
      <c r="E262" s="62">
        <f>SUM(E263:E267)</f>
        <v>12861</v>
      </c>
      <c r="F262" s="62">
        <f>SUM(F263:F267)</f>
        <v>5741</v>
      </c>
      <c r="G262" s="62">
        <f>SUM(G263:G267)</f>
        <v>5739.360000000001</v>
      </c>
      <c r="H262" s="62">
        <f t="shared" si="13"/>
        <v>99.97143354816235</v>
      </c>
    </row>
    <row r="263" spans="1:8" ht="21">
      <c r="A263" s="198"/>
      <c r="B263" s="204"/>
      <c r="C263" s="63" t="s">
        <v>190</v>
      </c>
      <c r="D263" s="143" t="s">
        <v>193</v>
      </c>
      <c r="E263" s="96">
        <v>800</v>
      </c>
      <c r="F263" s="66">
        <v>181</v>
      </c>
      <c r="G263" s="66">
        <v>180.39</v>
      </c>
      <c r="H263" s="66">
        <f t="shared" si="13"/>
        <v>99.66298342541435</v>
      </c>
    </row>
    <row r="264" spans="1:8" ht="14.25">
      <c r="A264" s="198"/>
      <c r="B264" s="204"/>
      <c r="C264" s="63" t="s">
        <v>198</v>
      </c>
      <c r="D264" s="143" t="s">
        <v>199</v>
      </c>
      <c r="E264" s="67">
        <v>3000</v>
      </c>
      <c r="F264" s="66">
        <v>2149</v>
      </c>
      <c r="G264" s="66">
        <v>2148.01</v>
      </c>
      <c r="H264" s="66">
        <f t="shared" si="13"/>
        <v>99.95393206142393</v>
      </c>
    </row>
    <row r="265" spans="1:8" ht="14.25">
      <c r="A265" s="198"/>
      <c r="B265" s="204"/>
      <c r="C265" s="63" t="s">
        <v>232</v>
      </c>
      <c r="D265" s="143" t="s">
        <v>231</v>
      </c>
      <c r="E265" s="67">
        <v>100</v>
      </c>
      <c r="F265" s="66"/>
      <c r="G265" s="66"/>
      <c r="H265" s="66"/>
    </row>
    <row r="266" spans="1:8" ht="14.25">
      <c r="A266" s="198"/>
      <c r="B266" s="204"/>
      <c r="C266" s="63" t="s">
        <v>191</v>
      </c>
      <c r="D266" s="143" t="s">
        <v>194</v>
      </c>
      <c r="E266" s="67">
        <v>4850</v>
      </c>
      <c r="F266" s="66">
        <v>195</v>
      </c>
      <c r="G266" s="66">
        <v>194.96</v>
      </c>
      <c r="H266" s="66">
        <f t="shared" si="13"/>
        <v>99.97948717948718</v>
      </c>
    </row>
    <row r="267" spans="1:8" ht="31.5">
      <c r="A267" s="198"/>
      <c r="B267" s="205"/>
      <c r="C267" s="63" t="s">
        <v>239</v>
      </c>
      <c r="D267" s="143" t="s">
        <v>240</v>
      </c>
      <c r="E267" s="67">
        <v>4111</v>
      </c>
      <c r="F267" s="66">
        <v>3216</v>
      </c>
      <c r="G267" s="66">
        <v>3216</v>
      </c>
      <c r="H267" s="66">
        <f t="shared" si="13"/>
        <v>100</v>
      </c>
    </row>
    <row r="268" spans="1:8" ht="14.25">
      <c r="A268" s="198"/>
      <c r="B268" s="199" t="s">
        <v>260</v>
      </c>
      <c r="C268" s="74"/>
      <c r="D268" s="142" t="s">
        <v>182</v>
      </c>
      <c r="E268" s="62">
        <f>SUM(E269:E269)</f>
        <v>28761</v>
      </c>
      <c r="F268" s="62">
        <f>SUM(F269:F269)</f>
        <v>28761</v>
      </c>
      <c r="G268" s="62">
        <f>SUM(G269:G269)</f>
        <v>28761</v>
      </c>
      <c r="H268" s="62">
        <f t="shared" si="13"/>
        <v>100</v>
      </c>
    </row>
    <row r="269" spans="1:8" ht="31.5">
      <c r="A269" s="203"/>
      <c r="B269" s="200"/>
      <c r="C269" s="63" t="s">
        <v>239</v>
      </c>
      <c r="D269" s="143" t="s">
        <v>240</v>
      </c>
      <c r="E269" s="77">
        <v>28761</v>
      </c>
      <c r="F269" s="66">
        <v>28761</v>
      </c>
      <c r="G269" s="66">
        <v>28761</v>
      </c>
      <c r="H269" s="66">
        <f t="shared" si="13"/>
        <v>100</v>
      </c>
    </row>
    <row r="270" spans="1:8" ht="14.25">
      <c r="A270" s="197" t="s">
        <v>168</v>
      </c>
      <c r="B270" s="78"/>
      <c r="C270" s="74"/>
      <c r="D270" s="88" t="s">
        <v>169</v>
      </c>
      <c r="E270" s="55">
        <f>E271+E273</f>
        <v>45000</v>
      </c>
      <c r="F270" s="55">
        <f>F271+F273</f>
        <v>49436</v>
      </c>
      <c r="G270" s="55">
        <f>G271+G273</f>
        <v>49436</v>
      </c>
      <c r="H270" s="55">
        <f t="shared" si="13"/>
        <v>100</v>
      </c>
    </row>
    <row r="271" spans="1:8" ht="14.25">
      <c r="A271" s="198"/>
      <c r="B271" s="199" t="s">
        <v>263</v>
      </c>
      <c r="C271" s="102"/>
      <c r="D271" s="103" t="s">
        <v>264</v>
      </c>
      <c r="E271" s="62">
        <f>E272</f>
        <v>2000</v>
      </c>
      <c r="F271" s="62">
        <f>F272</f>
        <v>2000</v>
      </c>
      <c r="G271" s="62">
        <f>G272</f>
        <v>2000</v>
      </c>
      <c r="H271" s="61">
        <f t="shared" si="13"/>
        <v>100</v>
      </c>
    </row>
    <row r="272" spans="1:8" ht="14.25">
      <c r="A272" s="198"/>
      <c r="B272" s="200"/>
      <c r="C272" s="63" t="s">
        <v>191</v>
      </c>
      <c r="D272" s="143" t="s">
        <v>194</v>
      </c>
      <c r="E272" s="104">
        <v>2000</v>
      </c>
      <c r="F272" s="66">
        <v>2000</v>
      </c>
      <c r="G272" s="66">
        <v>2000</v>
      </c>
      <c r="H272" s="66">
        <f aca="true" t="shared" si="14" ref="H272:H307">G272/F272*100</f>
        <v>100</v>
      </c>
    </row>
    <row r="273" spans="1:8" ht="21">
      <c r="A273" s="198"/>
      <c r="B273" s="248" t="s">
        <v>170</v>
      </c>
      <c r="C273" s="74"/>
      <c r="D273" s="142" t="s">
        <v>171</v>
      </c>
      <c r="E273" s="62">
        <f>SUM(E274:E276)</f>
        <v>43000</v>
      </c>
      <c r="F273" s="62">
        <f>SUM(F274:F276)</f>
        <v>47436</v>
      </c>
      <c r="G273" s="62">
        <f>SUM(G274:G276)</f>
        <v>47436</v>
      </c>
      <c r="H273" s="62">
        <f t="shared" si="14"/>
        <v>100</v>
      </c>
    </row>
    <row r="274" spans="1:8" ht="21">
      <c r="A274" s="198"/>
      <c r="B274" s="249"/>
      <c r="C274" s="70" t="s">
        <v>190</v>
      </c>
      <c r="D274" s="143" t="s">
        <v>193</v>
      </c>
      <c r="E274" s="65">
        <v>4200</v>
      </c>
      <c r="F274" s="66">
        <v>18562</v>
      </c>
      <c r="G274" s="66">
        <v>18562</v>
      </c>
      <c r="H274" s="66">
        <f t="shared" si="14"/>
        <v>100</v>
      </c>
    </row>
    <row r="275" spans="1:8" ht="14.25">
      <c r="A275" s="198"/>
      <c r="B275" s="249"/>
      <c r="C275" s="70" t="s">
        <v>191</v>
      </c>
      <c r="D275" s="143" t="s">
        <v>194</v>
      </c>
      <c r="E275" s="67">
        <v>38500</v>
      </c>
      <c r="F275" s="66">
        <v>28594</v>
      </c>
      <c r="G275" s="66">
        <v>28594</v>
      </c>
      <c r="H275" s="66">
        <f t="shared" si="14"/>
        <v>100</v>
      </c>
    </row>
    <row r="276" spans="1:8" ht="31.5">
      <c r="A276" s="203"/>
      <c r="B276" s="249"/>
      <c r="C276" s="70" t="s">
        <v>213</v>
      </c>
      <c r="D276" s="143" t="s">
        <v>214</v>
      </c>
      <c r="E276" s="93">
        <v>300</v>
      </c>
      <c r="F276" s="66">
        <v>280</v>
      </c>
      <c r="G276" s="66">
        <v>280</v>
      </c>
      <c r="H276" s="66">
        <f t="shared" si="14"/>
        <v>100</v>
      </c>
    </row>
    <row r="277" spans="1:8" ht="14.25">
      <c r="A277" s="197" t="s">
        <v>103</v>
      </c>
      <c r="B277" s="78"/>
      <c r="C277" s="74"/>
      <c r="D277" s="88" t="s">
        <v>172</v>
      </c>
      <c r="E277" s="55">
        <f>E278+E280+E285+E287+E289</f>
        <v>83900</v>
      </c>
      <c r="F277" s="55">
        <f>F278+F280+F285+F287+F289</f>
        <v>107148</v>
      </c>
      <c r="G277" s="55">
        <f>G278+G280+G285+G287+G289</f>
        <v>105512.97</v>
      </c>
      <c r="H277" s="55">
        <f t="shared" si="14"/>
        <v>98.47404524582821</v>
      </c>
    </row>
    <row r="278" spans="1:8" ht="14.25">
      <c r="A278" s="198"/>
      <c r="B278" s="199" t="s">
        <v>265</v>
      </c>
      <c r="C278" s="74"/>
      <c r="D278" s="71" t="s">
        <v>266</v>
      </c>
      <c r="E278" s="62">
        <f>E279</f>
        <v>20000</v>
      </c>
      <c r="F278" s="62">
        <f>F279</f>
        <v>13565</v>
      </c>
      <c r="G278" s="62">
        <f>G279</f>
        <v>13560.13</v>
      </c>
      <c r="H278" s="55">
        <f t="shared" si="14"/>
        <v>99.96409878363434</v>
      </c>
    </row>
    <row r="279" spans="1:8" ht="14.25">
      <c r="A279" s="198"/>
      <c r="B279" s="205"/>
      <c r="C279" s="63" t="s">
        <v>460</v>
      </c>
      <c r="D279" s="89" t="s">
        <v>194</v>
      </c>
      <c r="E279" s="66">
        <v>20000</v>
      </c>
      <c r="F279" s="66">
        <v>13565</v>
      </c>
      <c r="G279" s="66">
        <v>13560.13</v>
      </c>
      <c r="H279" s="55">
        <f t="shared" si="14"/>
        <v>99.96409878363434</v>
      </c>
    </row>
    <row r="280" spans="1:8" ht="78.75">
      <c r="A280" s="198"/>
      <c r="B280" s="199" t="s">
        <v>104</v>
      </c>
      <c r="C280" s="74"/>
      <c r="D280" s="71" t="s">
        <v>173</v>
      </c>
      <c r="E280" s="62">
        <f>SUM(E281:E284)</f>
        <v>4000</v>
      </c>
      <c r="F280" s="62">
        <f>SUM(F281:F284)</f>
        <v>2685</v>
      </c>
      <c r="G280" s="62">
        <f>SUM(G281:G284)</f>
        <v>2684.3</v>
      </c>
      <c r="H280" s="62">
        <f>G280/F280*100</f>
        <v>99.97392923649907</v>
      </c>
    </row>
    <row r="281" spans="1:8" ht="21">
      <c r="A281" s="198"/>
      <c r="B281" s="202"/>
      <c r="C281" s="63" t="s">
        <v>190</v>
      </c>
      <c r="D281" s="143" t="s">
        <v>193</v>
      </c>
      <c r="E281" s="66">
        <v>700</v>
      </c>
      <c r="F281" s="66">
        <v>57</v>
      </c>
      <c r="G281" s="66">
        <v>56.75</v>
      </c>
      <c r="H281" s="62">
        <f>G281/F281*100</f>
        <v>99.56140350877193</v>
      </c>
    </row>
    <row r="282" spans="1:8" ht="14.25">
      <c r="A282" s="198"/>
      <c r="B282" s="202"/>
      <c r="C282" s="63" t="s">
        <v>191</v>
      </c>
      <c r="D282" s="143" t="s">
        <v>194</v>
      </c>
      <c r="E282" s="66">
        <v>2000</v>
      </c>
      <c r="F282" s="66">
        <v>974</v>
      </c>
      <c r="G282" s="66">
        <v>973.55</v>
      </c>
      <c r="H282" s="66">
        <f t="shared" si="14"/>
        <v>99.95379876796714</v>
      </c>
    </row>
    <row r="283" spans="1:8" ht="31.5">
      <c r="A283" s="198"/>
      <c r="B283" s="202"/>
      <c r="C283" s="63" t="s">
        <v>239</v>
      </c>
      <c r="D283" s="143" t="s">
        <v>240</v>
      </c>
      <c r="E283" s="66">
        <v>500</v>
      </c>
      <c r="F283" s="66">
        <v>1094</v>
      </c>
      <c r="G283" s="66">
        <v>1094</v>
      </c>
      <c r="H283" s="66">
        <f t="shared" si="14"/>
        <v>100</v>
      </c>
    </row>
    <row r="284" spans="1:8" ht="31.5">
      <c r="A284" s="198"/>
      <c r="B284" s="200"/>
      <c r="C284" s="63" t="s">
        <v>241</v>
      </c>
      <c r="D284" s="143" t="s">
        <v>242</v>
      </c>
      <c r="E284" s="66">
        <v>800</v>
      </c>
      <c r="F284" s="66">
        <v>560</v>
      </c>
      <c r="G284" s="66">
        <v>560</v>
      </c>
      <c r="H284" s="66">
        <f t="shared" si="14"/>
        <v>100</v>
      </c>
    </row>
    <row r="285" spans="1:8" ht="56.25">
      <c r="A285" s="193" t="s">
        <v>103</v>
      </c>
      <c r="B285" s="206">
        <v>85213</v>
      </c>
      <c r="C285" s="105"/>
      <c r="D285" s="75" t="s">
        <v>174</v>
      </c>
      <c r="E285" s="106">
        <f>E286</f>
        <v>10200</v>
      </c>
      <c r="F285" s="106">
        <f>SUM(F286)</f>
        <v>13200</v>
      </c>
      <c r="G285" s="106">
        <f>SUM(G286)</f>
        <v>13182.12</v>
      </c>
      <c r="H285" s="62">
        <f>G285/F285*100</f>
        <v>99.86454545454546</v>
      </c>
    </row>
    <row r="286" spans="1:8" ht="22.5">
      <c r="A286" s="193"/>
      <c r="B286" s="207"/>
      <c r="C286" s="63" t="s">
        <v>159</v>
      </c>
      <c r="D286" s="64" t="s">
        <v>158</v>
      </c>
      <c r="E286" s="84">
        <v>10200</v>
      </c>
      <c r="F286" s="84">
        <v>13200</v>
      </c>
      <c r="G286" s="84">
        <v>13182.12</v>
      </c>
      <c r="H286" s="62">
        <f>G286/F286*100</f>
        <v>99.86454545454546</v>
      </c>
    </row>
    <row r="287" spans="1:8" ht="45">
      <c r="A287" s="193"/>
      <c r="B287" s="199" t="s">
        <v>267</v>
      </c>
      <c r="C287" s="74"/>
      <c r="D287" s="71" t="s">
        <v>432</v>
      </c>
      <c r="E287" s="62">
        <f>E288</f>
        <v>2100</v>
      </c>
      <c r="F287" s="62">
        <f>SUM(F288)</f>
        <v>1370</v>
      </c>
      <c r="G287" s="62">
        <f>SUM(G288)</f>
        <v>1348.87</v>
      </c>
      <c r="H287" s="62">
        <f t="shared" si="14"/>
        <v>98.45766423357664</v>
      </c>
    </row>
    <row r="288" spans="1:8" ht="14.25">
      <c r="A288" s="193"/>
      <c r="B288" s="200"/>
      <c r="C288" s="63" t="s">
        <v>191</v>
      </c>
      <c r="D288" s="89" t="s">
        <v>194</v>
      </c>
      <c r="E288" s="66">
        <v>2100</v>
      </c>
      <c r="F288" s="66">
        <v>1370</v>
      </c>
      <c r="G288" s="66">
        <v>1348.87</v>
      </c>
      <c r="H288" s="66">
        <f t="shared" si="14"/>
        <v>98.45766423357664</v>
      </c>
    </row>
    <row r="289" spans="1:8" ht="22.5">
      <c r="A289" s="193"/>
      <c r="B289" s="199" t="s">
        <v>268</v>
      </c>
      <c r="C289" s="74"/>
      <c r="D289" s="107" t="s">
        <v>86</v>
      </c>
      <c r="E289" s="62">
        <f>SUM(E290:E304)</f>
        <v>47600</v>
      </c>
      <c r="F289" s="62">
        <f>SUM(F290:F305)</f>
        <v>76328</v>
      </c>
      <c r="G289" s="62">
        <f>SUM(G290:G305)</f>
        <v>74737.55</v>
      </c>
      <c r="H289" s="62">
        <f t="shared" si="14"/>
        <v>97.91629546169165</v>
      </c>
    </row>
    <row r="290" spans="1:8" ht="21">
      <c r="A290" s="193"/>
      <c r="B290" s="204"/>
      <c r="C290" s="63" t="s">
        <v>190</v>
      </c>
      <c r="D290" s="269" t="s">
        <v>193</v>
      </c>
      <c r="E290" s="66">
        <v>4200</v>
      </c>
      <c r="F290" s="66">
        <v>4520</v>
      </c>
      <c r="G290" s="66">
        <v>4512.32</v>
      </c>
      <c r="H290" s="66">
        <f t="shared" si="14"/>
        <v>99.83008849557523</v>
      </c>
    </row>
    <row r="291" spans="1:8" ht="21">
      <c r="A291" s="193"/>
      <c r="B291" s="204"/>
      <c r="C291" s="63" t="s">
        <v>456</v>
      </c>
      <c r="D291" s="269" t="s">
        <v>193</v>
      </c>
      <c r="E291" s="66"/>
      <c r="F291" s="66">
        <v>475</v>
      </c>
      <c r="G291" s="66">
        <v>475</v>
      </c>
      <c r="H291" s="66">
        <f t="shared" si="14"/>
        <v>100</v>
      </c>
    </row>
    <row r="292" spans="1:8" ht="21">
      <c r="A292" s="193"/>
      <c r="B292" s="204"/>
      <c r="C292" s="63" t="s">
        <v>457</v>
      </c>
      <c r="D292" s="269" t="s">
        <v>193</v>
      </c>
      <c r="E292" s="66"/>
      <c r="F292" s="66">
        <v>25</v>
      </c>
      <c r="G292" s="66">
        <v>25</v>
      </c>
      <c r="H292" s="66">
        <f t="shared" si="14"/>
        <v>100</v>
      </c>
    </row>
    <row r="293" spans="1:8" ht="14.25">
      <c r="A293" s="193"/>
      <c r="B293" s="204"/>
      <c r="C293" s="63" t="s">
        <v>232</v>
      </c>
      <c r="D293" s="269" t="s">
        <v>194</v>
      </c>
      <c r="E293" s="66">
        <v>200</v>
      </c>
      <c r="F293" s="66"/>
      <c r="G293" s="66"/>
      <c r="H293" s="66"/>
    </row>
    <row r="294" spans="1:8" ht="14.25">
      <c r="A294" s="193"/>
      <c r="B294" s="204"/>
      <c r="C294" s="63" t="s">
        <v>191</v>
      </c>
      <c r="D294" s="269" t="s">
        <v>194</v>
      </c>
      <c r="E294" s="66">
        <v>21750</v>
      </c>
      <c r="F294" s="66">
        <v>23124</v>
      </c>
      <c r="G294" s="66">
        <v>23063.23</v>
      </c>
      <c r="H294" s="66">
        <f t="shared" si="14"/>
        <v>99.73719944646254</v>
      </c>
    </row>
    <row r="295" spans="1:8" ht="14.25">
      <c r="A295" s="193"/>
      <c r="B295" s="204"/>
      <c r="C295" s="63" t="s">
        <v>461</v>
      </c>
      <c r="D295" s="269" t="s">
        <v>194</v>
      </c>
      <c r="E295" s="66"/>
      <c r="F295" s="66">
        <v>21752</v>
      </c>
      <c r="G295" s="66">
        <v>21723.71</v>
      </c>
      <c r="H295" s="66">
        <f t="shared" si="14"/>
        <v>99.8699429937477</v>
      </c>
    </row>
    <row r="296" spans="1:8" ht="14.25">
      <c r="A296" s="193"/>
      <c r="B296" s="204"/>
      <c r="C296" s="63" t="s">
        <v>462</v>
      </c>
      <c r="D296" s="269" t="s">
        <v>194</v>
      </c>
      <c r="E296" s="66"/>
      <c r="F296" s="66">
        <v>1152</v>
      </c>
      <c r="G296" s="66">
        <v>1150.5</v>
      </c>
      <c r="H296" s="66">
        <f t="shared" si="14"/>
        <v>99.86979166666666</v>
      </c>
    </row>
    <row r="297" spans="1:8" ht="21">
      <c r="A297" s="193"/>
      <c r="B297" s="204"/>
      <c r="C297" s="63" t="s">
        <v>233</v>
      </c>
      <c r="D297" s="269" t="s">
        <v>234</v>
      </c>
      <c r="E297" s="66">
        <v>1000</v>
      </c>
      <c r="F297" s="66">
        <v>700</v>
      </c>
      <c r="G297" s="66">
        <v>542.26</v>
      </c>
      <c r="H297" s="66">
        <f t="shared" si="14"/>
        <v>77.46571428571428</v>
      </c>
    </row>
    <row r="298" spans="1:8" ht="21">
      <c r="A298" s="193"/>
      <c r="B298" s="204"/>
      <c r="C298" s="63" t="s">
        <v>200</v>
      </c>
      <c r="D298" s="269" t="s">
        <v>431</v>
      </c>
      <c r="E298" s="66">
        <v>4000</v>
      </c>
      <c r="F298" s="66">
        <v>3400</v>
      </c>
      <c r="G298" s="66">
        <v>2805.83</v>
      </c>
      <c r="H298" s="66">
        <f t="shared" si="14"/>
        <v>82.52441176470589</v>
      </c>
    </row>
    <row r="299" spans="1:8" ht="31.5">
      <c r="A299" s="193"/>
      <c r="B299" s="204"/>
      <c r="C299" s="63" t="s">
        <v>269</v>
      </c>
      <c r="D299" s="269" t="s">
        <v>270</v>
      </c>
      <c r="E299" s="66">
        <v>8000</v>
      </c>
      <c r="F299" s="66">
        <v>8000</v>
      </c>
      <c r="G299" s="66">
        <v>7990.92</v>
      </c>
      <c r="H299" s="66">
        <f t="shared" si="14"/>
        <v>99.8865</v>
      </c>
    </row>
    <row r="300" spans="1:8" ht="14.25">
      <c r="A300" s="193"/>
      <c r="B300" s="204"/>
      <c r="C300" s="63" t="s">
        <v>237</v>
      </c>
      <c r="D300" s="269" t="s">
        <v>238</v>
      </c>
      <c r="E300" s="66">
        <v>800</v>
      </c>
      <c r="F300" s="66">
        <v>1300</v>
      </c>
      <c r="G300" s="66">
        <v>1056.18</v>
      </c>
      <c r="H300" s="66">
        <f t="shared" si="14"/>
        <v>81.24461538461539</v>
      </c>
    </row>
    <row r="301" spans="1:8" ht="14.25">
      <c r="A301" s="193"/>
      <c r="B301" s="204"/>
      <c r="C301" s="63" t="s">
        <v>192</v>
      </c>
      <c r="D301" s="269" t="s">
        <v>195</v>
      </c>
      <c r="E301" s="66">
        <v>850</v>
      </c>
      <c r="F301" s="66">
        <v>811</v>
      </c>
      <c r="G301" s="66">
        <v>811</v>
      </c>
      <c r="H301" s="66">
        <f t="shared" si="14"/>
        <v>100</v>
      </c>
    </row>
    <row r="302" spans="1:8" ht="31.5">
      <c r="A302" s="193"/>
      <c r="B302" s="204"/>
      <c r="C302" s="63" t="s">
        <v>239</v>
      </c>
      <c r="D302" s="269" t="s">
        <v>240</v>
      </c>
      <c r="E302" s="66">
        <v>4300</v>
      </c>
      <c r="F302" s="66">
        <v>4385</v>
      </c>
      <c r="G302" s="66">
        <v>4385</v>
      </c>
      <c r="H302" s="66">
        <f t="shared" si="14"/>
        <v>100</v>
      </c>
    </row>
    <row r="303" spans="1:8" ht="14.25">
      <c r="A303" s="193"/>
      <c r="B303" s="204"/>
      <c r="C303" s="63" t="s">
        <v>246</v>
      </c>
      <c r="D303" s="269" t="s">
        <v>247</v>
      </c>
      <c r="E303" s="66">
        <v>300</v>
      </c>
      <c r="F303" s="66">
        <v>241</v>
      </c>
      <c r="G303" s="66">
        <v>241</v>
      </c>
      <c r="H303" s="66">
        <f t="shared" si="14"/>
        <v>100</v>
      </c>
    </row>
    <row r="304" spans="1:8" ht="31.5">
      <c r="A304" s="193"/>
      <c r="B304" s="204"/>
      <c r="C304" s="109" t="s">
        <v>241</v>
      </c>
      <c r="D304" s="270" t="s">
        <v>242</v>
      </c>
      <c r="E304" s="66">
        <v>2200</v>
      </c>
      <c r="F304" s="66">
        <v>3243</v>
      </c>
      <c r="G304" s="66">
        <v>2755.6</v>
      </c>
      <c r="H304" s="66">
        <f t="shared" si="14"/>
        <v>84.97070613629354</v>
      </c>
    </row>
    <row r="305" spans="1:8" ht="14.25">
      <c r="A305" s="193"/>
      <c r="B305" s="199" t="s">
        <v>314</v>
      </c>
      <c r="C305" s="70"/>
      <c r="D305" s="122" t="s">
        <v>182</v>
      </c>
      <c r="E305" s="66"/>
      <c r="F305" s="66">
        <f>F306</f>
        <v>3200</v>
      </c>
      <c r="G305" s="66">
        <f>G306</f>
        <v>3200</v>
      </c>
      <c r="H305" s="66">
        <v>100</v>
      </c>
    </row>
    <row r="306" spans="1:8" ht="14.25">
      <c r="A306" s="194"/>
      <c r="B306" s="205"/>
      <c r="C306" s="63" t="s">
        <v>191</v>
      </c>
      <c r="D306" s="89" t="s">
        <v>194</v>
      </c>
      <c r="E306" s="66"/>
      <c r="F306" s="66">
        <v>3200</v>
      </c>
      <c r="G306" s="66">
        <v>3200</v>
      </c>
      <c r="H306" s="66">
        <v>100</v>
      </c>
    </row>
    <row r="307" spans="1:8" ht="27.75" customHeight="1">
      <c r="A307" s="197" t="s">
        <v>271</v>
      </c>
      <c r="B307" s="94"/>
      <c r="C307" s="110"/>
      <c r="D307" s="111" t="s">
        <v>176</v>
      </c>
      <c r="E307" s="55">
        <f>E308</f>
        <v>5840</v>
      </c>
      <c r="F307" s="55">
        <f>F308</f>
        <v>5200</v>
      </c>
      <c r="G307" s="55">
        <f>G308</f>
        <v>5199.94</v>
      </c>
      <c r="H307" s="55">
        <f t="shared" si="14"/>
        <v>99.99884615384615</v>
      </c>
    </row>
    <row r="308" spans="1:8" ht="14.25">
      <c r="A308" s="198"/>
      <c r="B308" s="199" t="s">
        <v>272</v>
      </c>
      <c r="C308" s="74"/>
      <c r="D308" s="71" t="s">
        <v>175</v>
      </c>
      <c r="E308" s="62">
        <f>SUM(E309:E312)</f>
        <v>5840</v>
      </c>
      <c r="F308" s="62">
        <f>SUM(F309:F312)</f>
        <v>5200</v>
      </c>
      <c r="G308" s="62">
        <f>SUM(G309:G312)</f>
        <v>5199.94</v>
      </c>
      <c r="H308" s="62">
        <f>G308/F308*100</f>
        <v>99.99884615384615</v>
      </c>
    </row>
    <row r="309" spans="1:8" ht="21">
      <c r="A309" s="198"/>
      <c r="B309" s="204"/>
      <c r="C309" s="63" t="s">
        <v>190</v>
      </c>
      <c r="D309" s="143" t="s">
        <v>193</v>
      </c>
      <c r="E309" s="66">
        <v>600</v>
      </c>
      <c r="F309" s="66"/>
      <c r="G309" s="66"/>
      <c r="H309" s="66"/>
    </row>
    <row r="310" spans="1:8" ht="14.25">
      <c r="A310" s="198"/>
      <c r="B310" s="204"/>
      <c r="C310" s="63" t="s">
        <v>232</v>
      </c>
      <c r="D310" s="143" t="s">
        <v>231</v>
      </c>
      <c r="E310" s="66">
        <v>100</v>
      </c>
      <c r="F310" s="66"/>
      <c r="G310" s="66"/>
      <c r="H310" s="66"/>
    </row>
    <row r="311" spans="1:8" ht="14.25">
      <c r="A311" s="198"/>
      <c r="B311" s="204"/>
      <c r="C311" s="63" t="s">
        <v>191</v>
      </c>
      <c r="D311" s="143" t="s">
        <v>194</v>
      </c>
      <c r="E311" s="66"/>
      <c r="F311" s="66">
        <v>60</v>
      </c>
      <c r="G311" s="66">
        <v>59.94</v>
      </c>
      <c r="H311" s="66">
        <f aca="true" t="shared" si="15" ref="H311:H318">G311/F311*100</f>
        <v>99.9</v>
      </c>
    </row>
    <row r="312" spans="1:8" ht="31.5">
      <c r="A312" s="198"/>
      <c r="B312" s="205"/>
      <c r="C312" s="63" t="s">
        <v>239</v>
      </c>
      <c r="D312" s="143" t="s">
        <v>240</v>
      </c>
      <c r="E312" s="66">
        <v>5140</v>
      </c>
      <c r="F312" s="66">
        <v>5140</v>
      </c>
      <c r="G312" s="66">
        <v>5140</v>
      </c>
      <c r="H312" s="66">
        <f t="shared" si="15"/>
        <v>100</v>
      </c>
    </row>
    <row r="313" spans="1:8" ht="51.75" customHeight="1">
      <c r="A313" s="192" t="s">
        <v>273</v>
      </c>
      <c r="B313" s="72"/>
      <c r="C313" s="73"/>
      <c r="D313" s="88" t="s">
        <v>178</v>
      </c>
      <c r="E313" s="55">
        <f>E314+E322+E324</f>
        <v>231664</v>
      </c>
      <c r="F313" s="55">
        <f>F314+F322+F324</f>
        <v>269535.03</v>
      </c>
      <c r="G313" s="55">
        <f>G314+G322+G324</f>
        <v>266995.38</v>
      </c>
      <c r="H313" s="55">
        <f t="shared" si="15"/>
        <v>99.057766257692</v>
      </c>
    </row>
    <row r="314" spans="1:8" ht="27.75" customHeight="1">
      <c r="A314" s="193"/>
      <c r="B314" s="224" t="s">
        <v>274</v>
      </c>
      <c r="C314" s="74"/>
      <c r="D314" s="71" t="s">
        <v>179</v>
      </c>
      <c r="E314" s="62">
        <f>SUM(E315:E321)</f>
        <v>111825</v>
      </c>
      <c r="F314" s="62">
        <f>SUM(F315:F321)</f>
        <v>131718.03</v>
      </c>
      <c r="G314" s="62">
        <f>SUM(G315:G321)</f>
        <v>129562.15000000001</v>
      </c>
      <c r="H314" s="62">
        <f t="shared" si="15"/>
        <v>98.36326127865715</v>
      </c>
    </row>
    <row r="315" spans="1:8" ht="22.5">
      <c r="A315" s="193"/>
      <c r="B315" s="225"/>
      <c r="C315" s="63" t="s">
        <v>190</v>
      </c>
      <c r="D315" s="89" t="s">
        <v>193</v>
      </c>
      <c r="E315" s="66">
        <v>26000</v>
      </c>
      <c r="F315" s="66">
        <v>19263.03</v>
      </c>
      <c r="G315" s="66">
        <v>19254.99</v>
      </c>
      <c r="H315" s="66">
        <f t="shared" si="15"/>
        <v>99.95826201796915</v>
      </c>
    </row>
    <row r="316" spans="1:8" ht="14.25">
      <c r="A316" s="193"/>
      <c r="B316" s="225"/>
      <c r="C316" s="63" t="s">
        <v>198</v>
      </c>
      <c r="D316" s="89" t="s">
        <v>199</v>
      </c>
      <c r="E316" s="66">
        <v>50000</v>
      </c>
      <c r="F316" s="66">
        <v>53840</v>
      </c>
      <c r="G316" s="66">
        <v>52036.59</v>
      </c>
      <c r="H316" s="66">
        <f t="shared" si="15"/>
        <v>96.65042719167904</v>
      </c>
    </row>
    <row r="317" spans="1:8" ht="14.25">
      <c r="A317" s="193"/>
      <c r="B317" s="225"/>
      <c r="C317" s="63" t="s">
        <v>191</v>
      </c>
      <c r="D317" s="89" t="s">
        <v>194</v>
      </c>
      <c r="E317" s="66">
        <v>30000</v>
      </c>
      <c r="F317" s="66">
        <v>51970</v>
      </c>
      <c r="G317" s="66">
        <v>51678.02</v>
      </c>
      <c r="H317" s="66">
        <f t="shared" si="15"/>
        <v>99.43817587069462</v>
      </c>
    </row>
    <row r="318" spans="1:8" ht="22.5">
      <c r="A318" s="193"/>
      <c r="B318" s="225"/>
      <c r="C318" s="63" t="s">
        <v>235</v>
      </c>
      <c r="D318" s="89" t="s">
        <v>430</v>
      </c>
      <c r="E318" s="66">
        <v>1030</v>
      </c>
      <c r="F318" s="66">
        <v>930</v>
      </c>
      <c r="G318" s="66">
        <v>881.85</v>
      </c>
      <c r="H318" s="66">
        <f t="shared" si="15"/>
        <v>94.8225806451613</v>
      </c>
    </row>
    <row r="319" spans="1:8" ht="24" customHeight="1">
      <c r="A319" s="192" t="s">
        <v>273</v>
      </c>
      <c r="B319" s="225"/>
      <c r="C319" s="63" t="s">
        <v>200</v>
      </c>
      <c r="D319" s="89" t="s">
        <v>431</v>
      </c>
      <c r="E319" s="66">
        <v>1200</v>
      </c>
      <c r="F319" s="66"/>
      <c r="G319" s="66"/>
      <c r="H319" s="66"/>
    </row>
    <row r="320" spans="1:8" ht="31.5">
      <c r="A320" s="193"/>
      <c r="B320" s="225"/>
      <c r="C320" s="63" t="s">
        <v>201</v>
      </c>
      <c r="D320" s="143" t="s">
        <v>203</v>
      </c>
      <c r="E320" s="66">
        <v>1595</v>
      </c>
      <c r="F320" s="66">
        <v>3775</v>
      </c>
      <c r="G320" s="66">
        <v>3771.7</v>
      </c>
      <c r="H320" s="66"/>
    </row>
    <row r="321" spans="1:8" ht="14.25">
      <c r="A321" s="193"/>
      <c r="B321" s="226"/>
      <c r="C321" s="63" t="s">
        <v>192</v>
      </c>
      <c r="D321" s="89" t="s">
        <v>195</v>
      </c>
      <c r="E321" s="66">
        <v>2000</v>
      </c>
      <c r="F321" s="66">
        <v>1940</v>
      </c>
      <c r="G321" s="66">
        <v>1939</v>
      </c>
      <c r="H321" s="66">
        <f aca="true" t="shared" si="16" ref="H321:H332">G321/F321*100</f>
        <v>99.94845360824742</v>
      </c>
    </row>
    <row r="322" spans="1:8" ht="14.25">
      <c r="A322" s="193"/>
      <c r="B322" s="224" t="s">
        <v>276</v>
      </c>
      <c r="C322" s="74"/>
      <c r="D322" s="71" t="s">
        <v>277</v>
      </c>
      <c r="E322" s="62">
        <f>SUM(E323:E323)</f>
        <v>3000</v>
      </c>
      <c r="F322" s="62">
        <f>SUM(F323:F323)</f>
        <v>13000</v>
      </c>
      <c r="G322" s="62">
        <f>SUM(G323:G323)</f>
        <v>12922.3</v>
      </c>
      <c r="H322" s="62">
        <f t="shared" si="16"/>
        <v>99.40230769230769</v>
      </c>
    </row>
    <row r="323" spans="1:8" ht="14.25">
      <c r="A323" s="193"/>
      <c r="B323" s="232"/>
      <c r="C323" s="63" t="s">
        <v>191</v>
      </c>
      <c r="D323" s="89" t="s">
        <v>194</v>
      </c>
      <c r="E323" s="66">
        <v>3000</v>
      </c>
      <c r="F323" s="66">
        <v>13000</v>
      </c>
      <c r="G323" s="66">
        <v>12922.3</v>
      </c>
      <c r="H323" s="66">
        <f t="shared" si="16"/>
        <v>99.40230769230769</v>
      </c>
    </row>
    <row r="324" spans="1:8" ht="23.25" customHeight="1">
      <c r="A324" s="193"/>
      <c r="B324" s="224" t="s">
        <v>278</v>
      </c>
      <c r="C324" s="74"/>
      <c r="D324" s="71" t="s">
        <v>279</v>
      </c>
      <c r="E324" s="62">
        <f>E325+E326</f>
        <v>116839</v>
      </c>
      <c r="F324" s="62">
        <f>SUM(F325:F326)</f>
        <v>124817</v>
      </c>
      <c r="G324" s="62">
        <f>SUM(G325:G326)</f>
        <v>124510.93000000001</v>
      </c>
      <c r="H324" s="62">
        <f t="shared" si="16"/>
        <v>99.7547850052477</v>
      </c>
    </row>
    <row r="325" spans="1:8" ht="14.25">
      <c r="A325" s="193"/>
      <c r="B325" s="225"/>
      <c r="C325" s="63" t="s">
        <v>198</v>
      </c>
      <c r="D325" s="143" t="s">
        <v>199</v>
      </c>
      <c r="E325" s="66">
        <v>87000</v>
      </c>
      <c r="F325" s="66">
        <v>94508</v>
      </c>
      <c r="G325" s="66">
        <v>94208.55</v>
      </c>
      <c r="H325" s="66">
        <f t="shared" si="16"/>
        <v>99.68314851652771</v>
      </c>
    </row>
    <row r="326" spans="1:8" ht="14.25">
      <c r="A326" s="194"/>
      <c r="B326" s="226"/>
      <c r="C326" s="63" t="s">
        <v>191</v>
      </c>
      <c r="D326" s="143" t="s">
        <v>194</v>
      </c>
      <c r="E326" s="66">
        <v>29839</v>
      </c>
      <c r="F326" s="66">
        <v>30309</v>
      </c>
      <c r="G326" s="66">
        <v>30302.38</v>
      </c>
      <c r="H326" s="66">
        <f t="shared" si="16"/>
        <v>99.97815830281435</v>
      </c>
    </row>
    <row r="327" spans="1:8" ht="39.75" customHeight="1">
      <c r="A327" s="197" t="s">
        <v>280</v>
      </c>
      <c r="B327" s="78"/>
      <c r="C327" s="74"/>
      <c r="D327" s="88" t="s">
        <v>180</v>
      </c>
      <c r="E327" s="55">
        <f>E328+E334</f>
        <v>54079</v>
      </c>
      <c r="F327" s="55">
        <f>F328+F334</f>
        <v>39578</v>
      </c>
      <c r="G327" s="55">
        <f>G328+G334</f>
        <v>22065.9</v>
      </c>
      <c r="H327" s="55">
        <f t="shared" si="16"/>
        <v>55.75294355449998</v>
      </c>
    </row>
    <row r="328" spans="1:8" ht="32.25" customHeight="1">
      <c r="A328" s="193"/>
      <c r="B328" s="199" t="s">
        <v>281</v>
      </c>
      <c r="C328" s="74"/>
      <c r="D328" s="71" t="s">
        <v>181</v>
      </c>
      <c r="E328" s="62">
        <f>SUM(E329:E333)</f>
        <v>21000</v>
      </c>
      <c r="F328" s="62">
        <f>SUM(F329:F333)</f>
        <v>8000</v>
      </c>
      <c r="G328" s="62">
        <f>SUM(G329:G333)</f>
        <v>5264.68</v>
      </c>
      <c r="H328" s="62">
        <f t="shared" si="16"/>
        <v>65.80850000000001</v>
      </c>
    </row>
    <row r="329" spans="1:8" ht="21">
      <c r="A329" s="193"/>
      <c r="B329" s="202"/>
      <c r="C329" s="63" t="s">
        <v>190</v>
      </c>
      <c r="D329" s="143" t="s">
        <v>193</v>
      </c>
      <c r="E329" s="66">
        <v>5500</v>
      </c>
      <c r="F329" s="66">
        <v>2500</v>
      </c>
      <c r="G329" s="66">
        <v>1156.68</v>
      </c>
      <c r="H329" s="66">
        <f t="shared" si="16"/>
        <v>46.2672</v>
      </c>
    </row>
    <row r="330" spans="1:8" ht="14.25">
      <c r="A330" s="193"/>
      <c r="B330" s="202"/>
      <c r="C330" s="63" t="s">
        <v>198</v>
      </c>
      <c r="D330" s="143" t="s">
        <v>199</v>
      </c>
      <c r="E330" s="66">
        <v>3500</v>
      </c>
      <c r="F330" s="66">
        <v>3000</v>
      </c>
      <c r="G330" s="66">
        <v>2392.92</v>
      </c>
      <c r="H330" s="66">
        <f t="shared" si="16"/>
        <v>79.764</v>
      </c>
    </row>
    <row r="331" spans="1:8" ht="14.25">
      <c r="A331" s="193"/>
      <c r="B331" s="202"/>
      <c r="C331" s="63" t="s">
        <v>191</v>
      </c>
      <c r="D331" s="143" t="s">
        <v>194</v>
      </c>
      <c r="E331" s="66">
        <v>6000</v>
      </c>
      <c r="F331" s="66">
        <v>1000</v>
      </c>
      <c r="G331" s="66">
        <v>334.8</v>
      </c>
      <c r="H331" s="66">
        <f t="shared" si="16"/>
        <v>33.48</v>
      </c>
    </row>
    <row r="332" spans="1:8" ht="27" customHeight="1">
      <c r="A332" s="193"/>
      <c r="B332" s="202"/>
      <c r="C332" s="63" t="s">
        <v>233</v>
      </c>
      <c r="D332" s="143" t="s">
        <v>234</v>
      </c>
      <c r="E332" s="66">
        <v>3000</v>
      </c>
      <c r="F332" s="66">
        <v>1500</v>
      </c>
      <c r="G332" s="66">
        <v>1380.28</v>
      </c>
      <c r="H332" s="66">
        <f t="shared" si="16"/>
        <v>92.01866666666666</v>
      </c>
    </row>
    <row r="333" spans="1:8" ht="35.25" customHeight="1">
      <c r="A333" s="193"/>
      <c r="B333" s="200"/>
      <c r="C333" s="63" t="s">
        <v>200</v>
      </c>
      <c r="D333" s="143" t="s">
        <v>202</v>
      </c>
      <c r="E333" s="66">
        <v>3000</v>
      </c>
      <c r="F333" s="66"/>
      <c r="G333" s="66"/>
      <c r="H333" s="66"/>
    </row>
    <row r="334" spans="1:8" ht="21.75" customHeight="1">
      <c r="A334" s="193"/>
      <c r="B334" s="199" t="s">
        <v>282</v>
      </c>
      <c r="C334" s="74"/>
      <c r="D334" s="71" t="s">
        <v>182</v>
      </c>
      <c r="E334" s="62">
        <f>SUM(E335:E336)</f>
        <v>33079</v>
      </c>
      <c r="F334" s="62">
        <f>SUM(F335:F336)</f>
        <v>31578</v>
      </c>
      <c r="G334" s="62">
        <f>SUM(G335:G336)</f>
        <v>16801.22</v>
      </c>
      <c r="H334" s="62">
        <f>G334/F334*100</f>
        <v>53.20545949711825</v>
      </c>
    </row>
    <row r="335" spans="1:8" ht="27.75" customHeight="1">
      <c r="A335" s="193"/>
      <c r="B335" s="202"/>
      <c r="C335" s="63" t="s">
        <v>190</v>
      </c>
      <c r="D335" s="143" t="s">
        <v>193</v>
      </c>
      <c r="E335" s="66">
        <v>1000</v>
      </c>
      <c r="F335" s="66">
        <v>8683</v>
      </c>
      <c r="G335" s="66">
        <v>2561.12</v>
      </c>
      <c r="H335" s="66">
        <f>G335/F335*100</f>
        <v>29.495796383738337</v>
      </c>
    </row>
    <row r="336" spans="1:8" ht="14.25">
      <c r="A336" s="194"/>
      <c r="B336" s="200"/>
      <c r="C336" s="63" t="s">
        <v>191</v>
      </c>
      <c r="D336" s="143" t="s">
        <v>194</v>
      </c>
      <c r="E336" s="66">
        <v>32079</v>
      </c>
      <c r="F336" s="66">
        <v>22895</v>
      </c>
      <c r="G336" s="66">
        <v>14240.1</v>
      </c>
      <c r="H336" s="66">
        <f>G336/F336*100</f>
        <v>62.19742301812623</v>
      </c>
    </row>
    <row r="337" spans="1:8" ht="66" customHeight="1">
      <c r="A337" s="197" t="s">
        <v>413</v>
      </c>
      <c r="B337" s="78"/>
      <c r="C337" s="70"/>
      <c r="D337" s="88" t="s">
        <v>468</v>
      </c>
      <c r="E337" s="55">
        <f aca="true" t="shared" si="17" ref="E337:G338">E338</f>
        <v>1000</v>
      </c>
      <c r="F337" s="55">
        <f t="shared" si="17"/>
        <v>6000</v>
      </c>
      <c r="G337" s="55">
        <f t="shared" si="17"/>
        <v>6000</v>
      </c>
      <c r="H337" s="66">
        <v>100</v>
      </c>
    </row>
    <row r="338" spans="1:8" ht="22.5">
      <c r="A338" s="193"/>
      <c r="B338" s="248" t="s">
        <v>414</v>
      </c>
      <c r="C338" s="70"/>
      <c r="D338" s="90" t="s">
        <v>411</v>
      </c>
      <c r="E338" s="61">
        <f t="shared" si="17"/>
        <v>1000</v>
      </c>
      <c r="F338" s="61">
        <f t="shared" si="17"/>
        <v>6000</v>
      </c>
      <c r="G338" s="61">
        <f t="shared" si="17"/>
        <v>6000</v>
      </c>
      <c r="H338" s="61">
        <f>H339</f>
        <v>100</v>
      </c>
    </row>
    <row r="339" spans="1:8" ht="14.25">
      <c r="A339" s="194"/>
      <c r="B339" s="249"/>
      <c r="C339" s="70" t="s">
        <v>191</v>
      </c>
      <c r="D339" s="143" t="s">
        <v>194</v>
      </c>
      <c r="E339" s="66">
        <v>1000</v>
      </c>
      <c r="F339" s="66">
        <v>6000</v>
      </c>
      <c r="G339" s="66">
        <v>6000</v>
      </c>
      <c r="H339" s="66">
        <v>100</v>
      </c>
    </row>
    <row r="340" spans="1:8" ht="30" customHeight="1">
      <c r="A340" s="197" t="s">
        <v>283</v>
      </c>
      <c r="B340" s="78"/>
      <c r="C340" s="74"/>
      <c r="D340" s="88" t="s">
        <v>284</v>
      </c>
      <c r="E340" s="55">
        <f>E341+E343</f>
        <v>42400</v>
      </c>
      <c r="F340" s="55">
        <f>F341+F343</f>
        <v>25936</v>
      </c>
      <c r="G340" s="55">
        <f>G341+G343</f>
        <v>21023.19</v>
      </c>
      <c r="H340" s="55">
        <f>G340/F340*100</f>
        <v>81.05795033929672</v>
      </c>
    </row>
    <row r="341" spans="1:8" ht="14.25">
      <c r="A341" s="198"/>
      <c r="B341" s="199" t="s">
        <v>285</v>
      </c>
      <c r="C341" s="74"/>
      <c r="D341" s="71" t="s">
        <v>286</v>
      </c>
      <c r="E341" s="62">
        <f>SUM(E342:E342)</f>
        <v>2000</v>
      </c>
      <c r="F341" s="62">
        <f>SUM(F342:F342)</f>
        <v>2000</v>
      </c>
      <c r="G341" s="62"/>
      <c r="H341" s="62"/>
    </row>
    <row r="342" spans="1:8" ht="22.5">
      <c r="A342" s="198"/>
      <c r="B342" s="205"/>
      <c r="C342" s="63" t="s">
        <v>190</v>
      </c>
      <c r="D342" s="89" t="s">
        <v>193</v>
      </c>
      <c r="E342" s="66">
        <v>2000</v>
      </c>
      <c r="F342" s="66">
        <v>2000</v>
      </c>
      <c r="G342" s="66"/>
      <c r="H342" s="66"/>
    </row>
    <row r="343" spans="1:8" ht="14.25">
      <c r="A343" s="198"/>
      <c r="B343" s="199" t="s">
        <v>287</v>
      </c>
      <c r="C343" s="74"/>
      <c r="D343" s="71" t="s">
        <v>182</v>
      </c>
      <c r="E343" s="62">
        <f>SUM(E344:E346)</f>
        <v>40400</v>
      </c>
      <c r="F343" s="62">
        <f>SUM(F344:F346)</f>
        <v>23936</v>
      </c>
      <c r="G343" s="62">
        <f>SUM(G344:G346)</f>
        <v>21023.19</v>
      </c>
      <c r="H343" s="62">
        <f aca="true" t="shared" si="18" ref="H343:H350">G343/F343*100</f>
        <v>87.83084057486631</v>
      </c>
    </row>
    <row r="344" spans="1:8" ht="27" customHeight="1">
      <c r="A344" s="198"/>
      <c r="B344" s="202"/>
      <c r="C344" s="63" t="s">
        <v>190</v>
      </c>
      <c r="D344" s="143" t="s">
        <v>193</v>
      </c>
      <c r="E344" s="66">
        <v>3000</v>
      </c>
      <c r="F344" s="66">
        <v>3676</v>
      </c>
      <c r="G344" s="66">
        <v>3492.48</v>
      </c>
      <c r="H344" s="66">
        <f t="shared" si="18"/>
        <v>95.00761697497279</v>
      </c>
    </row>
    <row r="345" spans="1:8" ht="14.25">
      <c r="A345" s="198"/>
      <c r="B345" s="202"/>
      <c r="C345" s="63" t="s">
        <v>198</v>
      </c>
      <c r="D345" s="143" t="s">
        <v>199</v>
      </c>
      <c r="E345" s="66">
        <v>12000</v>
      </c>
      <c r="F345" s="66">
        <v>8000</v>
      </c>
      <c r="G345" s="66">
        <v>6779.48</v>
      </c>
      <c r="H345" s="66">
        <f t="shared" si="18"/>
        <v>84.7435</v>
      </c>
    </row>
    <row r="346" spans="1:8" ht="14.25">
      <c r="A346" s="203"/>
      <c r="B346" s="200"/>
      <c r="C346" s="63" t="s">
        <v>191</v>
      </c>
      <c r="D346" s="143" t="s">
        <v>194</v>
      </c>
      <c r="E346" s="66">
        <v>25400</v>
      </c>
      <c r="F346" s="66">
        <v>12260</v>
      </c>
      <c r="G346" s="66">
        <v>10751.23</v>
      </c>
      <c r="H346" s="66">
        <f t="shared" si="18"/>
        <v>87.69355628058727</v>
      </c>
    </row>
    <row r="347" spans="1:8" ht="22.5" customHeight="1">
      <c r="A347" s="112" t="s">
        <v>290</v>
      </c>
      <c r="B347" s="245" t="s">
        <v>291</v>
      </c>
      <c r="C347" s="245"/>
      <c r="D347" s="246"/>
      <c r="E347" s="55">
        <f>E348+E357+E360+E365</f>
        <v>405000</v>
      </c>
      <c r="F347" s="55">
        <f>F348+F351+F354+F357+F360+F365</f>
        <v>427612.48</v>
      </c>
      <c r="G347" s="55">
        <f>G348+G351+G354+G357+G360+G365</f>
        <v>427345.14</v>
      </c>
      <c r="H347" s="55">
        <f t="shared" si="18"/>
        <v>99.93748077698761</v>
      </c>
    </row>
    <row r="348" spans="1:8" ht="29.25" customHeight="1">
      <c r="A348" s="197" t="s">
        <v>109</v>
      </c>
      <c r="B348" s="78"/>
      <c r="C348" s="74"/>
      <c r="D348" s="88" t="s">
        <v>204</v>
      </c>
      <c r="E348" s="55">
        <f aca="true" t="shared" si="19" ref="E348:G349">E349</f>
        <v>134000</v>
      </c>
      <c r="F348" s="55">
        <f t="shared" si="19"/>
        <v>134400</v>
      </c>
      <c r="G348" s="55">
        <f t="shared" si="19"/>
        <v>134378.73</v>
      </c>
      <c r="H348" s="55">
        <f t="shared" si="18"/>
        <v>99.98417410714286</v>
      </c>
    </row>
    <row r="349" spans="1:8" ht="22.5">
      <c r="A349" s="193"/>
      <c r="B349" s="199" t="s">
        <v>292</v>
      </c>
      <c r="C349" s="74"/>
      <c r="D349" s="71" t="s">
        <v>293</v>
      </c>
      <c r="E349" s="62">
        <f t="shared" si="19"/>
        <v>134000</v>
      </c>
      <c r="F349" s="62">
        <f t="shared" si="19"/>
        <v>134400</v>
      </c>
      <c r="G349" s="62">
        <f t="shared" si="19"/>
        <v>134378.73</v>
      </c>
      <c r="H349" s="62">
        <f t="shared" si="18"/>
        <v>99.98417410714286</v>
      </c>
    </row>
    <row r="350" spans="1:8" ht="61.5" customHeight="1">
      <c r="A350" s="194"/>
      <c r="B350" s="200"/>
      <c r="C350" s="63" t="s">
        <v>294</v>
      </c>
      <c r="D350" s="89" t="s">
        <v>433</v>
      </c>
      <c r="E350" s="66">
        <v>134000</v>
      </c>
      <c r="F350" s="66">
        <v>134400</v>
      </c>
      <c r="G350" s="66">
        <v>134378.73</v>
      </c>
      <c r="H350" s="66">
        <f t="shared" si="18"/>
        <v>99.98417410714286</v>
      </c>
    </row>
    <row r="351" spans="1:8" ht="34.5" customHeight="1">
      <c r="A351" s="197" t="s">
        <v>93</v>
      </c>
      <c r="B351" s="78"/>
      <c r="C351" s="70"/>
      <c r="D351" s="88" t="s">
        <v>125</v>
      </c>
      <c r="E351" s="66"/>
      <c r="F351" s="55">
        <v>1500</v>
      </c>
      <c r="G351" s="55">
        <v>1500</v>
      </c>
      <c r="H351" s="55">
        <v>100</v>
      </c>
    </row>
    <row r="352" spans="1:8" ht="22.5">
      <c r="A352" s="198"/>
      <c r="B352" s="204" t="s">
        <v>243</v>
      </c>
      <c r="C352" s="81"/>
      <c r="D352" s="71" t="s">
        <v>244</v>
      </c>
      <c r="E352" s="66"/>
      <c r="F352" s="61">
        <v>1500</v>
      </c>
      <c r="G352" s="61">
        <v>1500</v>
      </c>
      <c r="H352" s="61">
        <v>100</v>
      </c>
    </row>
    <row r="353" spans="1:8" ht="56.25">
      <c r="A353" s="203"/>
      <c r="B353" s="205"/>
      <c r="C353" s="63" t="s">
        <v>294</v>
      </c>
      <c r="D353" s="108" t="s">
        <v>433</v>
      </c>
      <c r="E353" s="66"/>
      <c r="F353" s="66">
        <v>1500</v>
      </c>
      <c r="G353" s="66">
        <v>1500</v>
      </c>
      <c r="H353" s="66">
        <v>100</v>
      </c>
    </row>
    <row r="354" spans="1:8" ht="29.25" customHeight="1">
      <c r="A354" s="197" t="s">
        <v>100</v>
      </c>
      <c r="B354" s="78"/>
      <c r="C354" s="70"/>
      <c r="D354" s="88" t="s">
        <v>133</v>
      </c>
      <c r="E354" s="66"/>
      <c r="F354" s="55">
        <v>3594.48</v>
      </c>
      <c r="G354" s="55">
        <v>3594.48</v>
      </c>
      <c r="H354" s="55">
        <v>100</v>
      </c>
    </row>
    <row r="355" spans="1:8" ht="14.25">
      <c r="A355" s="198"/>
      <c r="B355" s="114"/>
      <c r="C355" s="99"/>
      <c r="D355" s="115" t="s">
        <v>135</v>
      </c>
      <c r="E355" s="66"/>
      <c r="F355" s="61">
        <v>3594.48</v>
      </c>
      <c r="G355" s="61">
        <v>3594.48</v>
      </c>
      <c r="H355" s="61">
        <v>100</v>
      </c>
    </row>
    <row r="356" spans="1:8" ht="56.25">
      <c r="A356" s="194"/>
      <c r="B356" s="94"/>
      <c r="C356" s="63" t="s">
        <v>301</v>
      </c>
      <c r="D356" s="89" t="s">
        <v>302</v>
      </c>
      <c r="E356" s="66"/>
      <c r="F356" s="66">
        <v>3594.48</v>
      </c>
      <c r="G356" s="66">
        <v>3594.48</v>
      </c>
      <c r="H356" s="66">
        <v>100</v>
      </c>
    </row>
    <row r="357" spans="1:8" ht="30" customHeight="1">
      <c r="A357" s="197" t="s">
        <v>154</v>
      </c>
      <c r="B357" s="78"/>
      <c r="C357" s="74"/>
      <c r="D357" s="88" t="s">
        <v>155</v>
      </c>
      <c r="E357" s="55">
        <f aca="true" t="shared" si="20" ref="E357:H358">E358</f>
        <v>14000</v>
      </c>
      <c r="F357" s="55">
        <f t="shared" si="20"/>
        <v>31118</v>
      </c>
      <c r="G357" s="55">
        <f t="shared" si="20"/>
        <v>31117.65</v>
      </c>
      <c r="H357" s="55">
        <f t="shared" si="20"/>
        <v>99.998875249052</v>
      </c>
    </row>
    <row r="358" spans="1:8" ht="14.25">
      <c r="A358" s="193"/>
      <c r="B358" s="199" t="s">
        <v>160</v>
      </c>
      <c r="C358" s="74"/>
      <c r="D358" s="71" t="s">
        <v>161</v>
      </c>
      <c r="E358" s="62">
        <f t="shared" si="20"/>
        <v>14000</v>
      </c>
      <c r="F358" s="62">
        <f t="shared" si="20"/>
        <v>31118</v>
      </c>
      <c r="G358" s="62">
        <f t="shared" si="20"/>
        <v>31117.65</v>
      </c>
      <c r="H358" s="62">
        <f>G358/F358*100</f>
        <v>99.998875249052</v>
      </c>
    </row>
    <row r="359" spans="1:8" ht="52.5">
      <c r="A359" s="194"/>
      <c r="B359" s="200"/>
      <c r="C359" s="63" t="s">
        <v>294</v>
      </c>
      <c r="D359" s="143" t="s">
        <v>434</v>
      </c>
      <c r="E359" s="66">
        <v>14000</v>
      </c>
      <c r="F359" s="66">
        <v>31118</v>
      </c>
      <c r="G359" s="66">
        <v>31117.65</v>
      </c>
      <c r="H359" s="66">
        <f>G359/F359*100</f>
        <v>99.998875249052</v>
      </c>
    </row>
    <row r="360" spans="1:8" ht="42" customHeight="1">
      <c r="A360" s="197" t="s">
        <v>280</v>
      </c>
      <c r="B360" s="78"/>
      <c r="C360" s="74"/>
      <c r="D360" s="88" t="s">
        <v>180</v>
      </c>
      <c r="E360" s="55">
        <f>E361+E363</f>
        <v>217000</v>
      </c>
      <c r="F360" s="55">
        <f>F361+F363</f>
        <v>207000</v>
      </c>
      <c r="G360" s="55">
        <f>G361+G363</f>
        <v>207000</v>
      </c>
      <c r="H360" s="55">
        <f>G360/F360*100</f>
        <v>100</v>
      </c>
    </row>
    <row r="361" spans="1:8" ht="14.25">
      <c r="A361" s="198"/>
      <c r="B361" s="199" t="s">
        <v>295</v>
      </c>
      <c r="C361" s="74"/>
      <c r="D361" s="71" t="s">
        <v>296</v>
      </c>
      <c r="E361" s="62">
        <f>E362</f>
        <v>212000</v>
      </c>
      <c r="F361" s="62">
        <f>F362</f>
        <v>202000</v>
      </c>
      <c r="G361" s="62">
        <f>G362</f>
        <v>202000</v>
      </c>
      <c r="H361" s="62">
        <f>G361/F361*100</f>
        <v>100</v>
      </c>
    </row>
    <row r="362" spans="1:8" ht="33.75">
      <c r="A362" s="198"/>
      <c r="B362" s="200"/>
      <c r="C362" s="63" t="s">
        <v>297</v>
      </c>
      <c r="D362" s="89" t="s">
        <v>298</v>
      </c>
      <c r="E362" s="66">
        <v>212000</v>
      </c>
      <c r="F362" s="66">
        <v>202000</v>
      </c>
      <c r="G362" s="66">
        <v>202000</v>
      </c>
      <c r="H362" s="66">
        <f>G362/F362*100</f>
        <v>100</v>
      </c>
    </row>
    <row r="363" spans="1:8" ht="22.5">
      <c r="A363" s="198"/>
      <c r="B363" s="248" t="s">
        <v>333</v>
      </c>
      <c r="C363" s="70"/>
      <c r="D363" s="90" t="s">
        <v>334</v>
      </c>
      <c r="E363" s="61">
        <f>E364</f>
        <v>5000</v>
      </c>
      <c r="F363" s="61">
        <f>F364</f>
        <v>5000</v>
      </c>
      <c r="G363" s="61">
        <v>5000</v>
      </c>
      <c r="H363" s="66">
        <v>100</v>
      </c>
    </row>
    <row r="364" spans="1:8" ht="94.5">
      <c r="A364" s="203"/>
      <c r="B364" s="249"/>
      <c r="C364" s="70" t="s">
        <v>425</v>
      </c>
      <c r="D364" s="143" t="s">
        <v>426</v>
      </c>
      <c r="E364" s="66">
        <v>5000</v>
      </c>
      <c r="F364" s="66">
        <v>5000</v>
      </c>
      <c r="G364" s="66">
        <v>5000</v>
      </c>
      <c r="H364" s="66">
        <v>100</v>
      </c>
    </row>
    <row r="365" spans="1:8" ht="32.25" customHeight="1">
      <c r="A365" s="197" t="s">
        <v>283</v>
      </c>
      <c r="B365" s="78"/>
      <c r="C365" s="74"/>
      <c r="D365" s="88" t="s">
        <v>284</v>
      </c>
      <c r="E365" s="55">
        <f aca="true" t="shared" si="21" ref="E365:G366">E366</f>
        <v>40000</v>
      </c>
      <c r="F365" s="55">
        <f t="shared" si="21"/>
        <v>50000</v>
      </c>
      <c r="G365" s="55">
        <f t="shared" si="21"/>
        <v>49754.28</v>
      </c>
      <c r="H365" s="55">
        <f aca="true" t="shared" si="22" ref="H365:H379">G365/F365*100</f>
        <v>99.50856</v>
      </c>
    </row>
    <row r="366" spans="1:8" ht="33.75" customHeight="1">
      <c r="A366" s="193"/>
      <c r="B366" s="199" t="s">
        <v>299</v>
      </c>
      <c r="C366" s="74"/>
      <c r="D366" s="71" t="s">
        <v>300</v>
      </c>
      <c r="E366" s="62">
        <f t="shared" si="21"/>
        <v>40000</v>
      </c>
      <c r="F366" s="62">
        <f t="shared" si="21"/>
        <v>50000</v>
      </c>
      <c r="G366" s="62">
        <f t="shared" si="21"/>
        <v>49754.28</v>
      </c>
      <c r="H366" s="62">
        <f t="shared" si="22"/>
        <v>99.50856</v>
      </c>
    </row>
    <row r="367" spans="1:8" ht="56.25">
      <c r="A367" s="194"/>
      <c r="B367" s="200"/>
      <c r="C367" s="63" t="s">
        <v>301</v>
      </c>
      <c r="D367" s="89" t="s">
        <v>302</v>
      </c>
      <c r="E367" s="66">
        <v>40000</v>
      </c>
      <c r="F367" s="66">
        <v>50000</v>
      </c>
      <c r="G367" s="66">
        <v>49754.28</v>
      </c>
      <c r="H367" s="66">
        <f t="shared" si="22"/>
        <v>99.50856</v>
      </c>
    </row>
    <row r="368" spans="1:8" ht="22.5" customHeight="1">
      <c r="A368" s="112" t="s">
        <v>303</v>
      </c>
      <c r="B368" s="245" t="s">
        <v>304</v>
      </c>
      <c r="C368" s="245"/>
      <c r="D368" s="246"/>
      <c r="E368" s="55">
        <f>E369+E379+E384+E387+E396+E399+E412</f>
        <v>1638991</v>
      </c>
      <c r="F368" s="55">
        <f>F369+F379+F384+F387+F396+F399+F412</f>
        <v>1849081.99</v>
      </c>
      <c r="G368" s="55">
        <f>G369+G379+G384+G387+G396+G399+G412</f>
        <v>1797703.4399999995</v>
      </c>
      <c r="H368" s="55">
        <f t="shared" si="22"/>
        <v>97.221402280815</v>
      </c>
    </row>
    <row r="369" spans="1:8" ht="28.5" customHeight="1">
      <c r="A369" s="192" t="s">
        <v>93</v>
      </c>
      <c r="B369" s="78"/>
      <c r="C369" s="74"/>
      <c r="D369" s="88" t="s">
        <v>125</v>
      </c>
      <c r="E369" s="55">
        <f>E370+E372</f>
        <v>103972</v>
      </c>
      <c r="F369" s="55">
        <f>F370+F372+F374+F377</f>
        <v>102142</v>
      </c>
      <c r="G369" s="55">
        <f>G370+G372+G374+G377</f>
        <v>95160.4</v>
      </c>
      <c r="H369" s="55">
        <f t="shared" si="22"/>
        <v>93.16480977462747</v>
      </c>
    </row>
    <row r="370" spans="1:8" ht="14.25">
      <c r="A370" s="193"/>
      <c r="B370" s="224" t="s">
        <v>128</v>
      </c>
      <c r="C370" s="74"/>
      <c r="D370" s="71" t="s">
        <v>225</v>
      </c>
      <c r="E370" s="62">
        <f>E371</f>
        <v>86972</v>
      </c>
      <c r="F370" s="62">
        <f>F371</f>
        <v>71972</v>
      </c>
      <c r="G370" s="62">
        <f>G371</f>
        <v>69618.59</v>
      </c>
      <c r="H370" s="62">
        <f t="shared" si="22"/>
        <v>96.73010337353415</v>
      </c>
    </row>
    <row r="371" spans="1:8" ht="22.5">
      <c r="A371" s="193"/>
      <c r="B371" s="226"/>
      <c r="C371" s="63" t="s">
        <v>305</v>
      </c>
      <c r="D371" s="89" t="s">
        <v>306</v>
      </c>
      <c r="E371" s="66">
        <v>86972</v>
      </c>
      <c r="F371" s="66">
        <v>71972</v>
      </c>
      <c r="G371" s="66">
        <v>69618.59</v>
      </c>
      <c r="H371" s="66">
        <f t="shared" si="22"/>
        <v>96.73010337353415</v>
      </c>
    </row>
    <row r="372" spans="1:8" ht="14.25">
      <c r="A372" s="193"/>
      <c r="B372" s="224" t="s">
        <v>177</v>
      </c>
      <c r="C372" s="74"/>
      <c r="D372" s="71" t="s">
        <v>226</v>
      </c>
      <c r="E372" s="62">
        <f>E373</f>
        <v>17000</v>
      </c>
      <c r="F372" s="62">
        <f>F373</f>
        <v>10040</v>
      </c>
      <c r="G372" s="62">
        <f>G373</f>
        <v>5411.81</v>
      </c>
      <c r="H372" s="62">
        <f t="shared" si="22"/>
        <v>53.90249003984064</v>
      </c>
    </row>
    <row r="373" spans="1:8" ht="33.75">
      <c r="A373" s="193"/>
      <c r="B373" s="226"/>
      <c r="C373" s="63" t="s">
        <v>144</v>
      </c>
      <c r="D373" s="89" t="s">
        <v>307</v>
      </c>
      <c r="E373" s="66">
        <v>17000</v>
      </c>
      <c r="F373" s="66">
        <v>10040</v>
      </c>
      <c r="G373" s="66">
        <v>5411.81</v>
      </c>
      <c r="H373" s="66">
        <f t="shared" si="22"/>
        <v>53.90249003984064</v>
      </c>
    </row>
    <row r="374" spans="1:8" ht="21.75" customHeight="1">
      <c r="A374" s="193"/>
      <c r="B374" s="199" t="s">
        <v>392</v>
      </c>
      <c r="C374" s="116"/>
      <c r="D374" s="89" t="s">
        <v>407</v>
      </c>
      <c r="E374" s="66"/>
      <c r="F374" s="66">
        <f>F375+F376</f>
        <v>19130</v>
      </c>
      <c r="G374" s="66">
        <f>G375+G376</f>
        <v>19130</v>
      </c>
      <c r="H374" s="66">
        <v>100</v>
      </c>
    </row>
    <row r="375" spans="1:8" ht="31.5">
      <c r="A375" s="193"/>
      <c r="B375" s="204"/>
      <c r="C375" s="116" t="s">
        <v>144</v>
      </c>
      <c r="D375" s="143" t="s">
        <v>307</v>
      </c>
      <c r="E375" s="66"/>
      <c r="F375" s="66">
        <v>7530</v>
      </c>
      <c r="G375" s="66">
        <v>7530</v>
      </c>
      <c r="H375" s="66">
        <v>100</v>
      </c>
    </row>
    <row r="376" spans="1:8" ht="31.5">
      <c r="A376" s="193"/>
      <c r="B376" s="205"/>
      <c r="C376" s="116" t="s">
        <v>464</v>
      </c>
      <c r="D376" s="143" t="s">
        <v>465</v>
      </c>
      <c r="E376" s="117"/>
      <c r="F376" s="66">
        <v>11600</v>
      </c>
      <c r="G376" s="66">
        <v>11600</v>
      </c>
      <c r="H376" s="66">
        <v>100</v>
      </c>
    </row>
    <row r="377" spans="1:8" ht="22.5">
      <c r="A377" s="193"/>
      <c r="B377" s="199" t="s">
        <v>243</v>
      </c>
      <c r="C377" s="116"/>
      <c r="D377" s="71" t="s">
        <v>244</v>
      </c>
      <c r="E377" s="66"/>
      <c r="F377" s="66">
        <f>F378</f>
        <v>1000</v>
      </c>
      <c r="G377" s="66">
        <f>G378</f>
        <v>1000</v>
      </c>
      <c r="H377" s="66">
        <v>100</v>
      </c>
    </row>
    <row r="378" spans="1:8" ht="31.5">
      <c r="A378" s="194"/>
      <c r="B378" s="205"/>
      <c r="C378" s="63" t="s">
        <v>464</v>
      </c>
      <c r="D378" s="143" t="s">
        <v>465</v>
      </c>
      <c r="E378" s="66"/>
      <c r="F378" s="66">
        <v>1000</v>
      </c>
      <c r="G378" s="66">
        <v>1000</v>
      </c>
      <c r="H378" s="66">
        <v>100</v>
      </c>
    </row>
    <row r="379" spans="1:8" ht="63" customHeight="1">
      <c r="A379" s="192" t="s">
        <v>96</v>
      </c>
      <c r="B379" s="78"/>
      <c r="C379" s="116"/>
      <c r="D379" s="59" t="s">
        <v>130</v>
      </c>
      <c r="E379" s="55"/>
      <c r="F379" s="55">
        <f>F382+F380</f>
        <v>8730</v>
      </c>
      <c r="G379" s="55">
        <f>G382+G380</f>
        <v>8730</v>
      </c>
      <c r="H379" s="55">
        <f t="shared" si="22"/>
        <v>100</v>
      </c>
    </row>
    <row r="380" spans="1:8" ht="22.5">
      <c r="A380" s="193"/>
      <c r="B380" s="199" t="s">
        <v>446</v>
      </c>
      <c r="C380" s="70"/>
      <c r="D380" s="118" t="s">
        <v>463</v>
      </c>
      <c r="E380" s="55"/>
      <c r="F380" s="61">
        <f>F381</f>
        <v>6540</v>
      </c>
      <c r="G380" s="61">
        <f>G381</f>
        <v>6540</v>
      </c>
      <c r="H380" s="61">
        <f>H381</f>
        <v>100</v>
      </c>
    </row>
    <row r="381" spans="1:8" ht="22.5">
      <c r="A381" s="193"/>
      <c r="B381" s="205"/>
      <c r="C381" s="119" t="s">
        <v>305</v>
      </c>
      <c r="D381" s="89" t="s">
        <v>306</v>
      </c>
      <c r="E381" s="55"/>
      <c r="F381" s="61">
        <v>6540</v>
      </c>
      <c r="G381" s="61">
        <v>6540</v>
      </c>
      <c r="H381" s="61">
        <v>100</v>
      </c>
    </row>
    <row r="382" spans="1:8" ht="90">
      <c r="A382" s="193"/>
      <c r="B382" s="224" t="s">
        <v>393</v>
      </c>
      <c r="C382" s="99"/>
      <c r="D382" s="60" t="s">
        <v>408</v>
      </c>
      <c r="E382" s="66"/>
      <c r="F382" s="61">
        <f>F383</f>
        <v>2190</v>
      </c>
      <c r="G382" s="61">
        <f>G383</f>
        <v>2190</v>
      </c>
      <c r="H382" s="61">
        <f aca="true" t="shared" si="23" ref="H382:H389">G382/F382*100</f>
        <v>100</v>
      </c>
    </row>
    <row r="383" spans="1:8" ht="22.5">
      <c r="A383" s="194"/>
      <c r="B383" s="226"/>
      <c r="C383" s="63" t="s">
        <v>305</v>
      </c>
      <c r="D383" s="89" t="s">
        <v>306</v>
      </c>
      <c r="E383" s="66"/>
      <c r="F383" s="66">
        <v>2190</v>
      </c>
      <c r="G383" s="66">
        <v>2190</v>
      </c>
      <c r="H383" s="66">
        <f t="shared" si="23"/>
        <v>100</v>
      </c>
    </row>
    <row r="384" spans="1:8" ht="22.5">
      <c r="A384" s="197" t="s">
        <v>100</v>
      </c>
      <c r="B384" s="72"/>
      <c r="C384" s="73"/>
      <c r="D384" s="88" t="s">
        <v>133</v>
      </c>
      <c r="E384" s="55">
        <f aca="true" t="shared" si="24" ref="E384:G385">E385</f>
        <v>20000</v>
      </c>
      <c r="F384" s="55">
        <f t="shared" si="24"/>
        <v>11200</v>
      </c>
      <c r="G384" s="55">
        <f t="shared" si="24"/>
        <v>11158.01</v>
      </c>
      <c r="H384" s="55">
        <f t="shared" si="23"/>
        <v>99.62508928571428</v>
      </c>
    </row>
    <row r="385" spans="1:8" ht="22.5">
      <c r="A385" s="193"/>
      <c r="B385" s="199" t="s">
        <v>132</v>
      </c>
      <c r="C385" s="74"/>
      <c r="D385" s="71" t="s">
        <v>135</v>
      </c>
      <c r="E385" s="62">
        <f t="shared" si="24"/>
        <v>20000</v>
      </c>
      <c r="F385" s="62">
        <f t="shared" si="24"/>
        <v>11200</v>
      </c>
      <c r="G385" s="62">
        <f t="shared" si="24"/>
        <v>11158.01</v>
      </c>
      <c r="H385" s="62">
        <f t="shared" si="23"/>
        <v>99.62508928571428</v>
      </c>
    </row>
    <row r="386" spans="1:8" ht="31.5">
      <c r="A386" s="194"/>
      <c r="B386" s="205"/>
      <c r="C386" s="63" t="s">
        <v>144</v>
      </c>
      <c r="D386" s="265" t="s">
        <v>146</v>
      </c>
      <c r="E386" s="66">
        <v>20000</v>
      </c>
      <c r="F386" s="66">
        <v>11200</v>
      </c>
      <c r="G386" s="66">
        <v>11158.01</v>
      </c>
      <c r="H386" s="66">
        <f t="shared" si="23"/>
        <v>99.62508928571428</v>
      </c>
    </row>
    <row r="387" spans="1:8" ht="22.5">
      <c r="A387" s="197" t="s">
        <v>154</v>
      </c>
      <c r="B387" s="78"/>
      <c r="C387" s="74"/>
      <c r="D387" s="88" t="s">
        <v>155</v>
      </c>
      <c r="E387" s="55">
        <f>E388+E390+E392+E394</f>
        <v>171811</v>
      </c>
      <c r="F387" s="55">
        <f>F388+F390+F392+F394</f>
        <v>177343</v>
      </c>
      <c r="G387" s="55">
        <f>G388+G390+G392+G394</f>
        <v>177342.43</v>
      </c>
      <c r="H387" s="55">
        <f t="shared" si="23"/>
        <v>99.9996785889491</v>
      </c>
    </row>
    <row r="388" spans="1:8" ht="14.25">
      <c r="A388" s="198"/>
      <c r="B388" s="199" t="s">
        <v>156</v>
      </c>
      <c r="C388" s="74"/>
      <c r="D388" s="71" t="s">
        <v>157</v>
      </c>
      <c r="E388" s="62">
        <f>E389</f>
        <v>86001</v>
      </c>
      <c r="F388" s="62">
        <f>F389</f>
        <v>84675</v>
      </c>
      <c r="G388" s="62">
        <f>G389</f>
        <v>84674.44</v>
      </c>
      <c r="H388" s="62">
        <f t="shared" si="23"/>
        <v>99.9993386477709</v>
      </c>
    </row>
    <row r="389" spans="1:8" ht="31.5">
      <c r="A389" s="198"/>
      <c r="B389" s="200"/>
      <c r="C389" s="63" t="s">
        <v>144</v>
      </c>
      <c r="D389" s="265" t="s">
        <v>146</v>
      </c>
      <c r="E389" s="66">
        <v>86001</v>
      </c>
      <c r="F389" s="66">
        <v>84675</v>
      </c>
      <c r="G389" s="66">
        <v>84674.44</v>
      </c>
      <c r="H389" s="66">
        <f t="shared" si="23"/>
        <v>99.9993386477709</v>
      </c>
    </row>
    <row r="390" spans="1:8" ht="14.25">
      <c r="A390" s="198"/>
      <c r="B390" s="199" t="s">
        <v>160</v>
      </c>
      <c r="C390" s="74"/>
      <c r="D390" s="71" t="s">
        <v>161</v>
      </c>
      <c r="E390" s="62">
        <f>E391</f>
        <v>33414</v>
      </c>
      <c r="F390" s="62">
        <f>F391</f>
        <v>35098</v>
      </c>
      <c r="G390" s="62">
        <f>G391</f>
        <v>35098</v>
      </c>
      <c r="H390" s="62">
        <f aca="true" t="shared" si="25" ref="H390:H417">G390/F390*100</f>
        <v>100</v>
      </c>
    </row>
    <row r="391" spans="1:8" ht="31.5">
      <c r="A391" s="198"/>
      <c r="B391" s="200"/>
      <c r="C391" s="63" t="s">
        <v>144</v>
      </c>
      <c r="D391" s="265" t="s">
        <v>146</v>
      </c>
      <c r="E391" s="66">
        <v>33414</v>
      </c>
      <c r="F391" s="66">
        <v>35098</v>
      </c>
      <c r="G391" s="66">
        <v>35098</v>
      </c>
      <c r="H391" s="66">
        <f t="shared" si="25"/>
        <v>100</v>
      </c>
    </row>
    <row r="392" spans="1:8" ht="14.25">
      <c r="A392" s="198"/>
      <c r="B392" s="199" t="s">
        <v>163</v>
      </c>
      <c r="C392" s="74"/>
      <c r="D392" s="71" t="s">
        <v>162</v>
      </c>
      <c r="E392" s="62">
        <f>E393</f>
        <v>46572</v>
      </c>
      <c r="F392" s="62">
        <f>F393</f>
        <v>52754</v>
      </c>
      <c r="G392" s="62">
        <f>G393</f>
        <v>52753.99</v>
      </c>
      <c r="H392" s="62">
        <f t="shared" si="25"/>
        <v>99.99998104409144</v>
      </c>
    </row>
    <row r="393" spans="1:8" ht="31.5">
      <c r="A393" s="198"/>
      <c r="B393" s="200"/>
      <c r="C393" s="63" t="s">
        <v>144</v>
      </c>
      <c r="D393" s="265" t="s">
        <v>146</v>
      </c>
      <c r="E393" s="66">
        <v>46572</v>
      </c>
      <c r="F393" s="66">
        <v>52754</v>
      </c>
      <c r="G393" s="66">
        <v>52753.99</v>
      </c>
      <c r="H393" s="66">
        <f t="shared" si="25"/>
        <v>99.99998104409144</v>
      </c>
    </row>
    <row r="394" spans="1:8" ht="14.25">
      <c r="A394" s="198"/>
      <c r="B394" s="199" t="s">
        <v>260</v>
      </c>
      <c r="C394" s="74"/>
      <c r="D394" s="71" t="s">
        <v>182</v>
      </c>
      <c r="E394" s="62">
        <f>E395</f>
        <v>5824</v>
      </c>
      <c r="F394" s="62">
        <f>F395</f>
        <v>4816</v>
      </c>
      <c r="G394" s="62">
        <f>G395</f>
        <v>4816</v>
      </c>
      <c r="H394" s="62">
        <f t="shared" si="25"/>
        <v>100</v>
      </c>
    </row>
    <row r="395" spans="1:8" ht="14.25">
      <c r="A395" s="203"/>
      <c r="B395" s="205"/>
      <c r="C395" s="63" t="s">
        <v>262</v>
      </c>
      <c r="D395" s="89" t="s">
        <v>261</v>
      </c>
      <c r="E395" s="66">
        <v>5824</v>
      </c>
      <c r="F395" s="66">
        <v>4816</v>
      </c>
      <c r="G395" s="66">
        <v>4816</v>
      </c>
      <c r="H395" s="66">
        <f t="shared" si="25"/>
        <v>100</v>
      </c>
    </row>
    <row r="396" spans="1:8" ht="14.25">
      <c r="A396" s="197" t="s">
        <v>168</v>
      </c>
      <c r="B396" s="72"/>
      <c r="C396" s="73"/>
      <c r="D396" s="88" t="s">
        <v>169</v>
      </c>
      <c r="E396" s="55">
        <f aca="true" t="shared" si="26" ref="E396:G397">E397</f>
        <v>6000</v>
      </c>
      <c r="F396" s="55">
        <f t="shared" si="26"/>
        <v>6500</v>
      </c>
      <c r="G396" s="55">
        <f t="shared" si="26"/>
        <v>6500</v>
      </c>
      <c r="H396" s="55">
        <f t="shared" si="25"/>
        <v>100</v>
      </c>
    </row>
    <row r="397" spans="1:8" ht="22.5">
      <c r="A397" s="193"/>
      <c r="B397" s="199" t="s">
        <v>170</v>
      </c>
      <c r="C397" s="74"/>
      <c r="D397" s="71" t="s">
        <v>171</v>
      </c>
      <c r="E397" s="62">
        <f t="shared" si="26"/>
        <v>6000</v>
      </c>
      <c r="F397" s="62">
        <f t="shared" si="26"/>
        <v>6500</v>
      </c>
      <c r="G397" s="62">
        <f t="shared" si="26"/>
        <v>6500</v>
      </c>
      <c r="H397" s="62">
        <f t="shared" si="25"/>
        <v>100</v>
      </c>
    </row>
    <row r="398" spans="1:8" ht="22.5">
      <c r="A398" s="194"/>
      <c r="B398" s="200"/>
      <c r="C398" s="63" t="s">
        <v>305</v>
      </c>
      <c r="D398" s="89" t="s">
        <v>306</v>
      </c>
      <c r="E398" s="66">
        <v>6000</v>
      </c>
      <c r="F398" s="66">
        <v>6500</v>
      </c>
      <c r="G398" s="66">
        <v>6500</v>
      </c>
      <c r="H398" s="66">
        <f t="shared" si="25"/>
        <v>100</v>
      </c>
    </row>
    <row r="399" spans="1:8" ht="14.25">
      <c r="A399" s="192" t="s">
        <v>103</v>
      </c>
      <c r="B399" s="72"/>
      <c r="C399" s="73"/>
      <c r="D399" s="88" t="s">
        <v>172</v>
      </c>
      <c r="E399" s="55">
        <f>E400+E402+E404+E406+E408+E410</f>
        <v>1326410</v>
      </c>
      <c r="F399" s="55">
        <f>F400+F402+F404+F406+F408+F410</f>
        <v>1435183.99</v>
      </c>
      <c r="G399" s="55">
        <f>G400+G402+G404+G406+G408+G410</f>
        <v>1430157.1799999997</v>
      </c>
      <c r="H399" s="55">
        <f t="shared" si="25"/>
        <v>99.64974455992919</v>
      </c>
    </row>
    <row r="400" spans="1:8" ht="56.25">
      <c r="A400" s="193"/>
      <c r="B400" s="224" t="s">
        <v>104</v>
      </c>
      <c r="C400" s="74"/>
      <c r="D400" s="71" t="s">
        <v>438</v>
      </c>
      <c r="E400" s="62">
        <f>E401</f>
        <v>915410</v>
      </c>
      <c r="F400" s="62">
        <f>F401</f>
        <v>976397</v>
      </c>
      <c r="G400" s="62">
        <f>G401</f>
        <v>976382.12</v>
      </c>
      <c r="H400" s="62">
        <f t="shared" si="25"/>
        <v>99.99847602972972</v>
      </c>
    </row>
    <row r="401" spans="1:8" ht="14.25">
      <c r="A401" s="194"/>
      <c r="B401" s="226"/>
      <c r="C401" s="63" t="s">
        <v>308</v>
      </c>
      <c r="D401" s="89" t="s">
        <v>309</v>
      </c>
      <c r="E401" s="66">
        <v>915410</v>
      </c>
      <c r="F401" s="66">
        <v>976397</v>
      </c>
      <c r="G401" s="66">
        <v>976382.12</v>
      </c>
      <c r="H401" s="66">
        <f t="shared" si="25"/>
        <v>99.99847602972972</v>
      </c>
    </row>
    <row r="402" spans="1:8" ht="33.75">
      <c r="A402" s="193" t="s">
        <v>103</v>
      </c>
      <c r="B402" s="199" t="s">
        <v>267</v>
      </c>
      <c r="C402" s="74"/>
      <c r="D402" s="71" t="s">
        <v>439</v>
      </c>
      <c r="E402" s="62">
        <f>E403</f>
        <v>205000</v>
      </c>
      <c r="F402" s="62">
        <f>F403</f>
        <v>216350.99</v>
      </c>
      <c r="G402" s="62">
        <f>G403</f>
        <v>215697.42</v>
      </c>
      <c r="H402" s="62">
        <f t="shared" si="25"/>
        <v>99.69791217502633</v>
      </c>
    </row>
    <row r="403" spans="1:8" ht="14.25">
      <c r="A403" s="193"/>
      <c r="B403" s="200"/>
      <c r="C403" s="63" t="s">
        <v>308</v>
      </c>
      <c r="D403" s="89" t="s">
        <v>309</v>
      </c>
      <c r="E403" s="66">
        <v>205000</v>
      </c>
      <c r="F403" s="66">
        <v>216350.99</v>
      </c>
      <c r="G403" s="66">
        <v>215697.42</v>
      </c>
      <c r="H403" s="66">
        <f t="shared" si="25"/>
        <v>99.69791217502633</v>
      </c>
    </row>
    <row r="404" spans="1:8" ht="14.25">
      <c r="A404" s="193"/>
      <c r="B404" s="199" t="s">
        <v>310</v>
      </c>
      <c r="C404" s="74"/>
      <c r="D404" s="71" t="s">
        <v>311</v>
      </c>
      <c r="E404" s="62">
        <f>E405</f>
        <v>100000</v>
      </c>
      <c r="F404" s="62">
        <f>F405</f>
        <v>103500</v>
      </c>
      <c r="G404" s="62">
        <f>G405</f>
        <v>103443.92</v>
      </c>
      <c r="H404" s="62">
        <f t="shared" si="25"/>
        <v>99.94581642512077</v>
      </c>
    </row>
    <row r="405" spans="1:8" ht="14.25">
      <c r="A405" s="193"/>
      <c r="B405" s="200"/>
      <c r="C405" s="63" t="s">
        <v>308</v>
      </c>
      <c r="D405" s="89" t="s">
        <v>309</v>
      </c>
      <c r="E405" s="66">
        <v>100000</v>
      </c>
      <c r="F405" s="66">
        <v>103500</v>
      </c>
      <c r="G405" s="66">
        <v>103443.92</v>
      </c>
      <c r="H405" s="66">
        <f t="shared" si="25"/>
        <v>99.94581642512077</v>
      </c>
    </row>
    <row r="406" spans="1:8" ht="14.25">
      <c r="A406" s="193"/>
      <c r="B406" s="199" t="s">
        <v>312</v>
      </c>
      <c r="C406" s="74"/>
      <c r="D406" s="71" t="s">
        <v>313</v>
      </c>
      <c r="E406" s="62">
        <f>E407</f>
        <v>94000</v>
      </c>
      <c r="F406" s="62">
        <f>F407</f>
        <v>109735</v>
      </c>
      <c r="G406" s="62">
        <f>G407</f>
        <v>106634.9</v>
      </c>
      <c r="H406" s="62">
        <f t="shared" si="25"/>
        <v>97.1749214015583</v>
      </c>
    </row>
    <row r="407" spans="1:8" ht="14.25">
      <c r="A407" s="193"/>
      <c r="B407" s="200"/>
      <c r="C407" s="63" t="s">
        <v>308</v>
      </c>
      <c r="D407" s="89" t="s">
        <v>309</v>
      </c>
      <c r="E407" s="66">
        <v>94000</v>
      </c>
      <c r="F407" s="66">
        <v>109735</v>
      </c>
      <c r="G407" s="66">
        <v>106634.9</v>
      </c>
      <c r="H407" s="66">
        <f t="shared" si="25"/>
        <v>97.1749214015583</v>
      </c>
    </row>
    <row r="408" spans="1:8" ht="22.5">
      <c r="A408" s="193"/>
      <c r="B408" s="199" t="s">
        <v>268</v>
      </c>
      <c r="C408" s="74"/>
      <c r="D408" s="71" t="s">
        <v>86</v>
      </c>
      <c r="E408" s="62">
        <f>E409</f>
        <v>2000</v>
      </c>
      <c r="F408" s="62">
        <f>F409</f>
        <v>1761</v>
      </c>
      <c r="G408" s="62">
        <f>G409</f>
        <v>1760.16</v>
      </c>
      <c r="H408" s="62">
        <f t="shared" si="25"/>
        <v>99.95229982964226</v>
      </c>
    </row>
    <row r="409" spans="1:8" ht="31.5">
      <c r="A409" s="193"/>
      <c r="B409" s="200"/>
      <c r="C409" s="63" t="s">
        <v>144</v>
      </c>
      <c r="D409" s="265" t="s">
        <v>146</v>
      </c>
      <c r="E409" s="66">
        <v>2000</v>
      </c>
      <c r="F409" s="66">
        <v>1761</v>
      </c>
      <c r="G409" s="66">
        <v>1760.16</v>
      </c>
      <c r="H409" s="66">
        <f t="shared" si="25"/>
        <v>99.95229982964226</v>
      </c>
    </row>
    <row r="410" spans="1:8" ht="14.25">
      <c r="A410" s="193"/>
      <c r="B410" s="199" t="s">
        <v>314</v>
      </c>
      <c r="C410" s="74"/>
      <c r="D410" s="71" t="s">
        <v>182</v>
      </c>
      <c r="E410" s="62">
        <f>E411</f>
        <v>10000</v>
      </c>
      <c r="F410" s="62">
        <f>F411</f>
        <v>27440</v>
      </c>
      <c r="G410" s="62">
        <f>G411</f>
        <v>26238.66</v>
      </c>
      <c r="H410" s="62">
        <f t="shared" si="25"/>
        <v>95.6219387755102</v>
      </c>
    </row>
    <row r="411" spans="1:8" ht="14.25">
      <c r="A411" s="194"/>
      <c r="B411" s="200"/>
      <c r="C411" s="63" t="s">
        <v>308</v>
      </c>
      <c r="D411" s="89" t="s">
        <v>309</v>
      </c>
      <c r="E411" s="66">
        <v>10000</v>
      </c>
      <c r="F411" s="66">
        <v>27440</v>
      </c>
      <c r="G411" s="66">
        <v>26238.66</v>
      </c>
      <c r="H411" s="66">
        <f t="shared" si="25"/>
        <v>95.6219387755102</v>
      </c>
    </row>
    <row r="412" spans="1:8" ht="27" customHeight="1">
      <c r="A412" s="197" t="s">
        <v>271</v>
      </c>
      <c r="B412" s="72"/>
      <c r="C412" s="73"/>
      <c r="D412" s="88" t="s">
        <v>176</v>
      </c>
      <c r="E412" s="55">
        <f>E413+E415</f>
        <v>10798</v>
      </c>
      <c r="F412" s="55">
        <f>F413+F415</f>
        <v>107983</v>
      </c>
      <c r="G412" s="55">
        <f>G413+G415</f>
        <v>68655.42</v>
      </c>
      <c r="H412" s="55">
        <f t="shared" si="25"/>
        <v>63.579841271311224</v>
      </c>
    </row>
    <row r="413" spans="1:8" ht="14.25">
      <c r="A413" s="198"/>
      <c r="B413" s="199" t="s">
        <v>272</v>
      </c>
      <c r="C413" s="74"/>
      <c r="D413" s="71" t="s">
        <v>175</v>
      </c>
      <c r="E413" s="62">
        <f>E414</f>
        <v>10798</v>
      </c>
      <c r="F413" s="62">
        <f>F414</f>
        <v>9690</v>
      </c>
      <c r="G413" s="62">
        <f>G414</f>
        <v>9690</v>
      </c>
      <c r="H413" s="62">
        <f t="shared" si="25"/>
        <v>100</v>
      </c>
    </row>
    <row r="414" spans="1:8" ht="31.5">
      <c r="A414" s="198"/>
      <c r="B414" s="200"/>
      <c r="C414" s="63" t="s">
        <v>144</v>
      </c>
      <c r="D414" s="265" t="s">
        <v>146</v>
      </c>
      <c r="E414" s="66">
        <v>10798</v>
      </c>
      <c r="F414" s="66">
        <v>9690</v>
      </c>
      <c r="G414" s="66">
        <v>9690</v>
      </c>
      <c r="H414" s="66">
        <f t="shared" si="25"/>
        <v>100</v>
      </c>
    </row>
    <row r="415" spans="1:8" ht="22.5">
      <c r="A415" s="198"/>
      <c r="B415" s="248" t="s">
        <v>275</v>
      </c>
      <c r="C415" s="70"/>
      <c r="D415" s="60" t="s">
        <v>88</v>
      </c>
      <c r="E415" s="61"/>
      <c r="F415" s="61">
        <f>F416+F417</f>
        <v>98293</v>
      </c>
      <c r="G415" s="61">
        <f>G416+G417</f>
        <v>58965.42</v>
      </c>
      <c r="H415" s="66">
        <f t="shared" si="25"/>
        <v>59.989439736298614</v>
      </c>
    </row>
    <row r="416" spans="1:8" ht="14.25">
      <c r="A416" s="198"/>
      <c r="B416" s="248"/>
      <c r="C416" s="63" t="s">
        <v>262</v>
      </c>
      <c r="D416" s="143" t="s">
        <v>261</v>
      </c>
      <c r="E416" s="61"/>
      <c r="F416" s="61">
        <v>88944</v>
      </c>
      <c r="G416" s="61">
        <v>55275.52</v>
      </c>
      <c r="H416" s="66">
        <f t="shared" si="25"/>
        <v>62.14642921388739</v>
      </c>
    </row>
    <row r="417" spans="1:8" ht="21">
      <c r="A417" s="203"/>
      <c r="B417" s="249"/>
      <c r="C417" s="63" t="s">
        <v>423</v>
      </c>
      <c r="D417" s="273" t="s">
        <v>424</v>
      </c>
      <c r="E417" s="66"/>
      <c r="F417" s="66">
        <v>9349</v>
      </c>
      <c r="G417" s="66">
        <v>3689.9</v>
      </c>
      <c r="H417" s="66">
        <f t="shared" si="25"/>
        <v>39.46839234142689</v>
      </c>
    </row>
    <row r="418" spans="1:8" ht="43.5" customHeight="1">
      <c r="A418" s="120" t="s">
        <v>315</v>
      </c>
      <c r="B418" s="245" t="s">
        <v>316</v>
      </c>
      <c r="C418" s="245"/>
      <c r="D418" s="246"/>
      <c r="E418" s="62"/>
      <c r="F418" s="121">
        <v>26000</v>
      </c>
      <c r="G418" s="121">
        <f>G419+G431</f>
        <v>57753.44</v>
      </c>
      <c r="H418" s="62">
        <v>222.13</v>
      </c>
    </row>
    <row r="419" spans="1:8" ht="29.25" customHeight="1">
      <c r="A419" s="197" t="s">
        <v>154</v>
      </c>
      <c r="B419" s="94"/>
      <c r="C419" s="98"/>
      <c r="D419" s="113" t="s">
        <v>155</v>
      </c>
      <c r="E419" s="66"/>
      <c r="F419" s="66"/>
      <c r="G419" s="55">
        <f>G420</f>
        <v>31753.449999999997</v>
      </c>
      <c r="H419" s="66"/>
    </row>
    <row r="420" spans="1:8" ht="14.25">
      <c r="A420" s="198"/>
      <c r="B420" s="199" t="s">
        <v>156</v>
      </c>
      <c r="C420" s="98"/>
      <c r="D420" s="122" t="s">
        <v>157</v>
      </c>
      <c r="E420" s="66"/>
      <c r="F420" s="66"/>
      <c r="G420" s="61">
        <f>G421+G422+G423+G424+G425+G426+G427+G428+G429+G430</f>
        <v>31753.449999999997</v>
      </c>
      <c r="H420" s="66"/>
    </row>
    <row r="421" spans="1:8" ht="31.5" customHeight="1">
      <c r="A421" s="198"/>
      <c r="B421" s="202"/>
      <c r="C421" s="70" t="s">
        <v>444</v>
      </c>
      <c r="D421" s="265" t="s">
        <v>140</v>
      </c>
      <c r="E421" s="67"/>
      <c r="F421" s="66"/>
      <c r="G421" s="66">
        <v>1058.8</v>
      </c>
      <c r="H421" s="66"/>
    </row>
    <row r="422" spans="1:8" ht="27" customHeight="1">
      <c r="A422" s="198"/>
      <c r="B422" s="202"/>
      <c r="C422" s="70" t="s">
        <v>445</v>
      </c>
      <c r="D422" s="265" t="s">
        <v>140</v>
      </c>
      <c r="E422" s="67"/>
      <c r="F422" s="66"/>
      <c r="G422" s="66">
        <v>186.85</v>
      </c>
      <c r="H422" s="66"/>
    </row>
    <row r="423" spans="1:8" ht="14.25">
      <c r="A423" s="198"/>
      <c r="B423" s="202"/>
      <c r="C423" s="70" t="s">
        <v>442</v>
      </c>
      <c r="D423" s="265" t="s">
        <v>142</v>
      </c>
      <c r="E423" s="67"/>
      <c r="F423" s="66"/>
      <c r="G423" s="66">
        <v>8971.72</v>
      </c>
      <c r="H423" s="66"/>
    </row>
    <row r="424" spans="1:8" ht="14.25">
      <c r="A424" s="198"/>
      <c r="B424" s="202"/>
      <c r="C424" s="70" t="s">
        <v>443</v>
      </c>
      <c r="D424" s="265" t="s">
        <v>142</v>
      </c>
      <c r="E424" s="67"/>
      <c r="F424" s="66"/>
      <c r="G424" s="66">
        <v>1583.24</v>
      </c>
      <c r="H424" s="66"/>
    </row>
    <row r="425" spans="1:8" ht="14.25">
      <c r="A425" s="198"/>
      <c r="B425" s="202"/>
      <c r="C425" s="70" t="s">
        <v>449</v>
      </c>
      <c r="D425" s="265" t="s">
        <v>141</v>
      </c>
      <c r="E425" s="67"/>
      <c r="F425" s="66"/>
      <c r="G425" s="66">
        <v>169.48</v>
      </c>
      <c r="H425" s="66"/>
    </row>
    <row r="426" spans="1:8" ht="14.25">
      <c r="A426" s="198"/>
      <c r="B426" s="202"/>
      <c r="C426" s="70" t="s">
        <v>450</v>
      </c>
      <c r="D426" s="265" t="s">
        <v>141</v>
      </c>
      <c r="E426" s="67"/>
      <c r="F426" s="66"/>
      <c r="G426" s="66">
        <v>29.91</v>
      </c>
      <c r="H426" s="66"/>
    </row>
    <row r="427" spans="1:8" ht="27.75" customHeight="1">
      <c r="A427" s="198"/>
      <c r="B427" s="202"/>
      <c r="C427" s="70" t="s">
        <v>456</v>
      </c>
      <c r="D427" s="143" t="s">
        <v>193</v>
      </c>
      <c r="E427" s="67"/>
      <c r="F427" s="66"/>
      <c r="G427" s="66">
        <v>2407.48</v>
      </c>
      <c r="H427" s="66"/>
    </row>
    <row r="428" spans="1:8" ht="27" customHeight="1">
      <c r="A428" s="198"/>
      <c r="B428" s="202"/>
      <c r="C428" s="70" t="s">
        <v>457</v>
      </c>
      <c r="D428" s="89" t="s">
        <v>193</v>
      </c>
      <c r="E428" s="67"/>
      <c r="F428" s="66"/>
      <c r="G428" s="66">
        <v>424.85</v>
      </c>
      <c r="H428" s="66"/>
    </row>
    <row r="429" spans="1:8" ht="39" customHeight="1">
      <c r="A429" s="198"/>
      <c r="B429" s="202"/>
      <c r="C429" s="70" t="s">
        <v>458</v>
      </c>
      <c r="D429" s="89" t="s">
        <v>356</v>
      </c>
      <c r="E429" s="67"/>
      <c r="F429" s="66"/>
      <c r="G429" s="66">
        <v>14382.95</v>
      </c>
      <c r="H429" s="66"/>
    </row>
    <row r="430" spans="1:8" ht="40.5" customHeight="1">
      <c r="A430" s="203"/>
      <c r="B430" s="200"/>
      <c r="C430" s="70" t="s">
        <v>459</v>
      </c>
      <c r="D430" s="143" t="s">
        <v>356</v>
      </c>
      <c r="E430" s="67"/>
      <c r="F430" s="66"/>
      <c r="G430" s="66">
        <v>2538.17</v>
      </c>
      <c r="H430" s="66"/>
    </row>
    <row r="431" spans="1:8" ht="22.5" customHeight="1">
      <c r="A431" s="198" t="s">
        <v>103</v>
      </c>
      <c r="B431" s="94"/>
      <c r="C431" s="98"/>
      <c r="D431" s="275" t="s">
        <v>172</v>
      </c>
      <c r="E431" s="67"/>
      <c r="F431" s="55">
        <f>F432</f>
        <v>26000</v>
      </c>
      <c r="G431" s="55">
        <f>G432</f>
        <v>25999.99</v>
      </c>
      <c r="H431" s="55">
        <f>G431/F431*100</f>
        <v>99.99996153846155</v>
      </c>
    </row>
    <row r="432" spans="1:8" ht="14.25">
      <c r="A432" s="198"/>
      <c r="B432" s="257" t="s">
        <v>268</v>
      </c>
      <c r="C432" s="150"/>
      <c r="D432" s="274" t="s">
        <v>86</v>
      </c>
      <c r="E432" s="67"/>
      <c r="F432" s="61">
        <f>F433+F434</f>
        <v>26000</v>
      </c>
      <c r="G432" s="61">
        <f>G433+G434</f>
        <v>25999.99</v>
      </c>
      <c r="H432" s="66">
        <f>G432/F432*100</f>
        <v>99.99996153846155</v>
      </c>
    </row>
    <row r="433" spans="1:8" ht="21">
      <c r="A433" s="198"/>
      <c r="B433" s="262"/>
      <c r="C433" s="151" t="s">
        <v>447</v>
      </c>
      <c r="D433" s="265" t="s">
        <v>139</v>
      </c>
      <c r="E433" s="67"/>
      <c r="F433" s="66">
        <v>24693</v>
      </c>
      <c r="G433" s="66">
        <v>24692.99</v>
      </c>
      <c r="H433" s="66">
        <f>G433/F433*100</f>
        <v>99.99995950269309</v>
      </c>
    </row>
    <row r="434" spans="1:8" ht="21">
      <c r="A434" s="203"/>
      <c r="B434" s="263"/>
      <c r="C434" s="151" t="s">
        <v>448</v>
      </c>
      <c r="D434" s="265" t="s">
        <v>139</v>
      </c>
      <c r="E434" s="67"/>
      <c r="F434" s="66">
        <v>1307</v>
      </c>
      <c r="G434" s="66">
        <v>1307</v>
      </c>
      <c r="H434" s="66">
        <f>G434/F434*100</f>
        <v>100</v>
      </c>
    </row>
    <row r="435" spans="1:8" ht="29.25" customHeight="1">
      <c r="A435" s="112" t="s">
        <v>317</v>
      </c>
      <c r="B435" s="271" t="s">
        <v>318</v>
      </c>
      <c r="C435" s="271"/>
      <c r="D435" s="272"/>
      <c r="E435" s="62"/>
      <c r="F435" s="62"/>
      <c r="G435" s="62"/>
      <c r="H435" s="62"/>
    </row>
    <row r="436" spans="1:8" ht="16.5" customHeight="1">
      <c r="A436" s="157" t="s">
        <v>319</v>
      </c>
      <c r="B436" s="247" t="s">
        <v>320</v>
      </c>
      <c r="C436" s="247"/>
      <c r="D436" s="247"/>
      <c r="E436" s="55">
        <f>E437</f>
        <v>550000</v>
      </c>
      <c r="F436" s="55">
        <f aca="true" t="shared" si="27" ref="F436:G438">F437</f>
        <v>522731</v>
      </c>
      <c r="G436" s="55">
        <f t="shared" si="27"/>
        <v>521951.96</v>
      </c>
      <c r="H436" s="55">
        <f aca="true" t="shared" si="28" ref="H436:H441">G436/F436*100</f>
        <v>99.85096732353736</v>
      </c>
    </row>
    <row r="437" spans="1:8" ht="26.25" customHeight="1">
      <c r="A437" s="197" t="s">
        <v>322</v>
      </c>
      <c r="B437" s="72"/>
      <c r="C437" s="73"/>
      <c r="D437" s="141" t="s">
        <v>321</v>
      </c>
      <c r="E437" s="55">
        <f>E438</f>
        <v>550000</v>
      </c>
      <c r="F437" s="55">
        <f t="shared" si="27"/>
        <v>522731</v>
      </c>
      <c r="G437" s="55">
        <f t="shared" si="27"/>
        <v>521951.96</v>
      </c>
      <c r="H437" s="55">
        <f t="shared" si="28"/>
        <v>99.85096732353736</v>
      </c>
    </row>
    <row r="438" spans="1:8" ht="36" customHeight="1">
      <c r="A438" s="193"/>
      <c r="B438" s="199" t="s">
        <v>323</v>
      </c>
      <c r="C438" s="74"/>
      <c r="D438" s="142" t="s">
        <v>324</v>
      </c>
      <c r="E438" s="62">
        <f>E439</f>
        <v>550000</v>
      </c>
      <c r="F438" s="62">
        <f t="shared" si="27"/>
        <v>522731</v>
      </c>
      <c r="G438" s="62">
        <f t="shared" si="27"/>
        <v>521951.96</v>
      </c>
      <c r="H438" s="62">
        <f t="shared" si="28"/>
        <v>99.85096732353736</v>
      </c>
    </row>
    <row r="439" spans="1:8" ht="63">
      <c r="A439" s="194"/>
      <c r="B439" s="200"/>
      <c r="C439" s="63" t="s">
        <v>325</v>
      </c>
      <c r="D439" s="143" t="s">
        <v>326</v>
      </c>
      <c r="E439" s="66">
        <v>550000</v>
      </c>
      <c r="F439" s="66">
        <v>522731</v>
      </c>
      <c r="G439" s="66">
        <v>521951.96</v>
      </c>
      <c r="H439" s="66">
        <f t="shared" si="28"/>
        <v>99.85096732353736</v>
      </c>
    </row>
    <row r="440" spans="1:8" ht="14.25">
      <c r="A440" s="250" t="s">
        <v>327</v>
      </c>
      <c r="B440" s="245"/>
      <c r="C440" s="245"/>
      <c r="D440" s="246"/>
      <c r="E440" s="129">
        <f>E441</f>
        <v>14221434</v>
      </c>
      <c r="F440" s="129">
        <f>F441</f>
        <v>13168254</v>
      </c>
      <c r="G440" s="129">
        <f>G441</f>
        <v>13158679.39</v>
      </c>
      <c r="H440" s="129">
        <f t="shared" si="28"/>
        <v>99.92729020870954</v>
      </c>
    </row>
    <row r="441" spans="1:8" ht="14.25">
      <c r="A441" s="112" t="s">
        <v>289</v>
      </c>
      <c r="B441" s="245" t="s">
        <v>328</v>
      </c>
      <c r="C441" s="245"/>
      <c r="D441" s="246"/>
      <c r="E441" s="129">
        <f>E442+E447+E450+E453</f>
        <v>14221434</v>
      </c>
      <c r="F441" s="129">
        <f>F442+F447+F450+F453</f>
        <v>13168254</v>
      </c>
      <c r="G441" s="129">
        <f>G442+G447+G450+G453</f>
        <v>13158679.39</v>
      </c>
      <c r="H441" s="129">
        <f t="shared" si="28"/>
        <v>99.92729020870954</v>
      </c>
    </row>
    <row r="442" spans="1:8" ht="25.5" customHeight="1">
      <c r="A442" s="197" t="s">
        <v>89</v>
      </c>
      <c r="B442" s="72"/>
      <c r="C442" s="73"/>
      <c r="D442" s="141" t="s">
        <v>185</v>
      </c>
      <c r="E442" s="55">
        <f>E443</f>
        <v>6255288</v>
      </c>
      <c r="F442" s="55">
        <f>F443</f>
        <v>5125000</v>
      </c>
      <c r="G442" s="55">
        <f>G443</f>
        <v>5123271.23</v>
      </c>
      <c r="H442" s="55">
        <f aca="true" t="shared" si="29" ref="H442:H464">G442/F442*100</f>
        <v>99.96626790243903</v>
      </c>
    </row>
    <row r="443" spans="1:8" ht="22.5">
      <c r="A443" s="193"/>
      <c r="B443" s="199" t="s">
        <v>117</v>
      </c>
      <c r="C443" s="74"/>
      <c r="D443" s="71" t="s">
        <v>329</v>
      </c>
      <c r="E443" s="62">
        <f>SUM(E444:E446)</f>
        <v>6255288</v>
      </c>
      <c r="F443" s="62">
        <f>SUM(F444:F446)</f>
        <v>5125000</v>
      </c>
      <c r="G443" s="62">
        <f>SUM(G444:G446)</f>
        <v>5123271.23</v>
      </c>
      <c r="H443" s="62">
        <f t="shared" si="29"/>
        <v>99.96626790243903</v>
      </c>
    </row>
    <row r="444" spans="1:8" ht="21">
      <c r="A444" s="193"/>
      <c r="B444" s="202"/>
      <c r="C444" s="63" t="s">
        <v>330</v>
      </c>
      <c r="D444" s="143" t="s">
        <v>331</v>
      </c>
      <c r="E444" s="66">
        <v>1791793</v>
      </c>
      <c r="F444" s="66">
        <v>70995</v>
      </c>
      <c r="G444" s="66">
        <v>69267.98</v>
      </c>
      <c r="H444" s="62">
        <f t="shared" si="29"/>
        <v>97.56740615536305</v>
      </c>
    </row>
    <row r="445" spans="1:8" ht="21">
      <c r="A445" s="193"/>
      <c r="B445" s="202"/>
      <c r="C445" s="63" t="s">
        <v>403</v>
      </c>
      <c r="D445" s="143" t="s">
        <v>331</v>
      </c>
      <c r="E445" s="66">
        <v>3431057</v>
      </c>
      <c r="F445" s="66">
        <v>2548264</v>
      </c>
      <c r="G445" s="66">
        <v>2548263.12</v>
      </c>
      <c r="H445" s="66">
        <f t="shared" si="29"/>
        <v>99.99996546668635</v>
      </c>
    </row>
    <row r="446" spans="1:8" ht="21">
      <c r="A446" s="194"/>
      <c r="B446" s="200"/>
      <c r="C446" s="63" t="s">
        <v>332</v>
      </c>
      <c r="D446" s="143" t="s">
        <v>331</v>
      </c>
      <c r="E446" s="66">
        <v>1032438</v>
      </c>
      <c r="F446" s="66">
        <v>2505741</v>
      </c>
      <c r="G446" s="66">
        <v>2505740.13</v>
      </c>
      <c r="H446" s="66">
        <f t="shared" si="29"/>
        <v>99.99996527973161</v>
      </c>
    </row>
    <row r="447" spans="1:8" ht="22.5" customHeight="1">
      <c r="A447" s="197" t="s">
        <v>93</v>
      </c>
      <c r="B447" s="123"/>
      <c r="C447" s="124"/>
      <c r="D447" s="141" t="s">
        <v>125</v>
      </c>
      <c r="E447" s="125">
        <f aca="true" t="shared" si="30" ref="E447:G448">E448</f>
        <v>25600</v>
      </c>
      <c r="F447" s="125">
        <f t="shared" si="30"/>
        <v>15600</v>
      </c>
      <c r="G447" s="125">
        <f t="shared" si="30"/>
        <v>15250</v>
      </c>
      <c r="H447" s="55">
        <f t="shared" si="29"/>
        <v>97.75641025641025</v>
      </c>
    </row>
    <row r="448" spans="1:8" ht="14.25">
      <c r="A448" s="198"/>
      <c r="B448" s="199" t="s">
        <v>177</v>
      </c>
      <c r="C448" s="70"/>
      <c r="D448" s="71" t="s">
        <v>226</v>
      </c>
      <c r="E448" s="61">
        <f t="shared" si="30"/>
        <v>25600</v>
      </c>
      <c r="F448" s="61">
        <f t="shared" si="30"/>
        <v>15600</v>
      </c>
      <c r="G448" s="61">
        <f t="shared" si="30"/>
        <v>15250</v>
      </c>
      <c r="H448" s="61">
        <f t="shared" si="29"/>
        <v>97.75641025641025</v>
      </c>
    </row>
    <row r="449" spans="1:8" ht="27.75" customHeight="1">
      <c r="A449" s="203"/>
      <c r="B449" s="205"/>
      <c r="C449" s="63" t="s">
        <v>330</v>
      </c>
      <c r="D449" s="143" t="s">
        <v>331</v>
      </c>
      <c r="E449" s="66">
        <v>25600</v>
      </c>
      <c r="F449" s="66">
        <v>15600</v>
      </c>
      <c r="G449" s="66">
        <v>15250</v>
      </c>
      <c r="H449" s="66">
        <f t="shared" si="29"/>
        <v>97.75641025641025</v>
      </c>
    </row>
    <row r="450" spans="1:8" ht="33.75" customHeight="1">
      <c r="A450" s="197" t="s">
        <v>273</v>
      </c>
      <c r="B450" s="72"/>
      <c r="C450" s="73"/>
      <c r="D450" s="141" t="s">
        <v>178</v>
      </c>
      <c r="E450" s="55">
        <f aca="true" t="shared" si="31" ref="E450:G451">E451</f>
        <v>6801711</v>
      </c>
      <c r="F450" s="55">
        <f t="shared" si="31"/>
        <v>6932269</v>
      </c>
      <c r="G450" s="55">
        <f t="shared" si="31"/>
        <v>6924806.23</v>
      </c>
      <c r="H450" s="55">
        <f t="shared" si="29"/>
        <v>99.89234736851672</v>
      </c>
    </row>
    <row r="451" spans="1:8" ht="22.5">
      <c r="A451" s="198"/>
      <c r="B451" s="199" t="s">
        <v>274</v>
      </c>
      <c r="C451" s="70"/>
      <c r="D451" s="90" t="s">
        <v>179</v>
      </c>
      <c r="E451" s="61">
        <f t="shared" si="31"/>
        <v>6801711</v>
      </c>
      <c r="F451" s="61">
        <f t="shared" si="31"/>
        <v>6932269</v>
      </c>
      <c r="G451" s="61">
        <f t="shared" si="31"/>
        <v>6924806.23</v>
      </c>
      <c r="H451" s="61">
        <f t="shared" si="29"/>
        <v>99.89234736851672</v>
      </c>
    </row>
    <row r="452" spans="1:8" ht="22.5">
      <c r="A452" s="198"/>
      <c r="B452" s="205"/>
      <c r="C452" s="63" t="s">
        <v>330</v>
      </c>
      <c r="D452" s="89" t="s">
        <v>331</v>
      </c>
      <c r="E452" s="66">
        <v>6801711</v>
      </c>
      <c r="F452" s="66">
        <v>6932269</v>
      </c>
      <c r="G452" s="66">
        <v>6924806.23</v>
      </c>
      <c r="H452" s="66">
        <f t="shared" si="29"/>
        <v>99.89234736851672</v>
      </c>
    </row>
    <row r="453" spans="1:8" s="155" customFormat="1" ht="22.5" customHeight="1">
      <c r="A453" s="197" t="s">
        <v>280</v>
      </c>
      <c r="B453" s="154"/>
      <c r="C453" s="150"/>
      <c r="D453" s="144" t="s">
        <v>180</v>
      </c>
      <c r="E453" s="129">
        <f>E454</f>
        <v>1138835</v>
      </c>
      <c r="F453" s="129">
        <f>F454</f>
        <v>1095385</v>
      </c>
      <c r="G453" s="129">
        <f>G454</f>
        <v>1095351.93</v>
      </c>
      <c r="H453" s="129">
        <f t="shared" si="29"/>
        <v>99.99698097016118</v>
      </c>
    </row>
    <row r="454" spans="1:8" s="155" customFormat="1" ht="21">
      <c r="A454" s="198"/>
      <c r="B454" s="199" t="s">
        <v>333</v>
      </c>
      <c r="C454" s="150"/>
      <c r="D454" s="148" t="s">
        <v>334</v>
      </c>
      <c r="E454" s="156">
        <f>SUM(E455:E457)</f>
        <v>1138835</v>
      </c>
      <c r="F454" s="156">
        <f>SUM(F455:F457)</f>
        <v>1095385</v>
      </c>
      <c r="G454" s="156">
        <f>SUM(G455:G457)</f>
        <v>1095351.93</v>
      </c>
      <c r="H454" s="156">
        <f t="shared" si="29"/>
        <v>99.99698097016118</v>
      </c>
    </row>
    <row r="455" spans="1:8" ht="27" customHeight="1">
      <c r="A455" s="198"/>
      <c r="B455" s="204"/>
      <c r="C455" s="151" t="s">
        <v>330</v>
      </c>
      <c r="D455" s="143" t="s">
        <v>331</v>
      </c>
      <c r="E455" s="66"/>
      <c r="F455" s="66">
        <v>42400</v>
      </c>
      <c r="G455" s="66">
        <v>42367.24</v>
      </c>
      <c r="H455" s="61">
        <f t="shared" si="29"/>
        <v>99.9227358490566</v>
      </c>
    </row>
    <row r="456" spans="1:8" ht="24" customHeight="1">
      <c r="A456" s="198"/>
      <c r="B456" s="204"/>
      <c r="C456" s="151" t="s">
        <v>403</v>
      </c>
      <c r="D456" s="143" t="s">
        <v>331</v>
      </c>
      <c r="E456" s="66">
        <v>797070</v>
      </c>
      <c r="F456" s="66">
        <v>736984</v>
      </c>
      <c r="G456" s="66">
        <v>736983.98</v>
      </c>
      <c r="H456" s="66">
        <f t="shared" si="29"/>
        <v>99.99999728623688</v>
      </c>
    </row>
    <row r="457" spans="1:8" ht="26.25" customHeight="1">
      <c r="A457" s="203"/>
      <c r="B457" s="205"/>
      <c r="C457" s="151" t="s">
        <v>332</v>
      </c>
      <c r="D457" s="143" t="s">
        <v>331</v>
      </c>
      <c r="E457" s="66">
        <v>341765</v>
      </c>
      <c r="F457" s="66">
        <v>316001</v>
      </c>
      <c r="G457" s="66">
        <v>316000.71</v>
      </c>
      <c r="H457" s="66">
        <f t="shared" si="29"/>
        <v>99.99990822813852</v>
      </c>
    </row>
    <row r="458" spans="1:8" ht="36.75" customHeight="1">
      <c r="A458" s="195" t="s">
        <v>466</v>
      </c>
      <c r="B458" s="195"/>
      <c r="C458" s="195"/>
      <c r="D458" s="196"/>
      <c r="E458" s="135">
        <f>E459+E463</f>
        <v>5602330</v>
      </c>
      <c r="F458" s="135">
        <f>F459+F463</f>
        <v>6106990</v>
      </c>
      <c r="G458" s="135">
        <f>G459+G463</f>
        <v>6106987.9399999995</v>
      </c>
      <c r="H458" s="135">
        <f t="shared" si="29"/>
        <v>99.99996626816156</v>
      </c>
    </row>
    <row r="459" spans="1:8" ht="22.5" customHeight="1">
      <c r="A459" s="254" t="s">
        <v>89</v>
      </c>
      <c r="B459" s="158"/>
      <c r="C459" s="152"/>
      <c r="D459" s="141" t="s">
        <v>185</v>
      </c>
      <c r="E459" s="56">
        <f>E460</f>
        <v>4463495</v>
      </c>
      <c r="F459" s="55">
        <f>F460</f>
        <v>5054005</v>
      </c>
      <c r="G459" s="55">
        <f>G460</f>
        <v>5054003.25</v>
      </c>
      <c r="H459" s="55">
        <f t="shared" si="29"/>
        <v>99.99996537399547</v>
      </c>
    </row>
    <row r="460" spans="1:8" ht="14.25">
      <c r="A460" s="255"/>
      <c r="B460" s="257" t="s">
        <v>117</v>
      </c>
      <c r="C460" s="153"/>
      <c r="D460" s="142" t="s">
        <v>329</v>
      </c>
      <c r="E460" s="62">
        <f>SUM(E461:E462)</f>
        <v>4463495</v>
      </c>
      <c r="F460" s="62">
        <f>SUM(F461:F462)</f>
        <v>5054005</v>
      </c>
      <c r="G460" s="62">
        <f>SUM(G461:G462)</f>
        <v>5054003.25</v>
      </c>
      <c r="H460" s="66">
        <f t="shared" si="29"/>
        <v>99.99996537399547</v>
      </c>
    </row>
    <row r="461" spans="1:8" ht="24.75" customHeight="1">
      <c r="A461" s="255"/>
      <c r="B461" s="258"/>
      <c r="C461" s="151" t="s">
        <v>403</v>
      </c>
      <c r="D461" s="143" t="s">
        <v>331</v>
      </c>
      <c r="E461" s="66">
        <v>3431057</v>
      </c>
      <c r="F461" s="66">
        <v>2548264</v>
      </c>
      <c r="G461" s="66">
        <v>2548263.12</v>
      </c>
      <c r="H461" s="66">
        <f>G461/F461*100</f>
        <v>99.99996546668635</v>
      </c>
    </row>
    <row r="462" spans="1:8" ht="24.75" customHeight="1">
      <c r="A462" s="256"/>
      <c r="B462" s="259"/>
      <c r="C462" s="151" t="s">
        <v>332</v>
      </c>
      <c r="D462" s="143" t="s">
        <v>331</v>
      </c>
      <c r="E462" s="66">
        <v>1032438</v>
      </c>
      <c r="F462" s="66">
        <v>2505741</v>
      </c>
      <c r="G462" s="66">
        <v>2505740.13</v>
      </c>
      <c r="H462" s="66">
        <f>G462/F462*100</f>
        <v>99.99996527973161</v>
      </c>
    </row>
    <row r="463" spans="1:8" ht="31.5">
      <c r="A463" s="254" t="s">
        <v>280</v>
      </c>
      <c r="B463" s="154"/>
      <c r="C463" s="150"/>
      <c r="D463" s="141" t="s">
        <v>180</v>
      </c>
      <c r="E463" s="55">
        <f>E464</f>
        <v>1138835</v>
      </c>
      <c r="F463" s="55">
        <f>F464</f>
        <v>1052985</v>
      </c>
      <c r="G463" s="55">
        <f>G464</f>
        <v>1052984.69</v>
      </c>
      <c r="H463" s="55">
        <f>G463/F463*100</f>
        <v>99.99997055988452</v>
      </c>
    </row>
    <row r="464" spans="1:8" ht="21">
      <c r="A464" s="260"/>
      <c r="B464" s="257" t="s">
        <v>333</v>
      </c>
      <c r="C464" s="150"/>
      <c r="D464" s="148" t="s">
        <v>334</v>
      </c>
      <c r="E464" s="61">
        <f>SUM(E465:E466)</f>
        <v>1138835</v>
      </c>
      <c r="F464" s="61">
        <f>SUM(F465:F466)</f>
        <v>1052985</v>
      </c>
      <c r="G464" s="61">
        <f>SUM(G465:G466)</f>
        <v>1052984.69</v>
      </c>
      <c r="H464" s="66">
        <f t="shared" si="29"/>
        <v>99.99997055988452</v>
      </c>
    </row>
    <row r="465" spans="1:8" ht="28.5" customHeight="1">
      <c r="A465" s="260"/>
      <c r="B465" s="262"/>
      <c r="C465" s="151" t="s">
        <v>403</v>
      </c>
      <c r="D465" s="143" t="s">
        <v>331</v>
      </c>
      <c r="E465" s="66">
        <v>797070</v>
      </c>
      <c r="F465" s="66">
        <v>736984</v>
      </c>
      <c r="G465" s="66">
        <v>736983.98</v>
      </c>
      <c r="H465" s="66">
        <f>G465/F465*100</f>
        <v>99.99999728623688</v>
      </c>
    </row>
    <row r="466" spans="1:8" ht="27" customHeight="1">
      <c r="A466" s="261"/>
      <c r="B466" s="263"/>
      <c r="C466" s="151" t="s">
        <v>332</v>
      </c>
      <c r="D466" s="143" t="s">
        <v>331</v>
      </c>
      <c r="E466" s="66">
        <v>341765</v>
      </c>
      <c r="F466" s="66">
        <v>316001</v>
      </c>
      <c r="G466" s="66">
        <v>316000.71</v>
      </c>
      <c r="H466" s="66">
        <f>G466/F466*100</f>
        <v>99.99990822813852</v>
      </c>
    </row>
    <row r="467" spans="1:8" ht="14.25">
      <c r="A467" s="251" t="s">
        <v>335</v>
      </c>
      <c r="B467" s="252"/>
      <c r="C467" s="252"/>
      <c r="D467" s="253"/>
      <c r="E467" s="134">
        <f>E440+E5</f>
        <v>23272324</v>
      </c>
      <c r="F467" s="134">
        <f>F440+F5</f>
        <v>22770241.15</v>
      </c>
      <c r="G467" s="134">
        <f>G440+G5</f>
        <v>22567053.060000002</v>
      </c>
      <c r="H467" s="125">
        <f>G467/F467*100</f>
        <v>99.1076594724602</v>
      </c>
    </row>
    <row r="468" spans="1:4" ht="14.25">
      <c r="A468" s="159"/>
      <c r="B468" s="159"/>
      <c r="C468" s="160"/>
      <c r="D468" s="155"/>
    </row>
  </sheetData>
  <sheetProtection/>
  <mergeCells count="187">
    <mergeCell ref="A104:D104"/>
    <mergeCell ref="B26:B27"/>
    <mergeCell ref="B28:B31"/>
    <mergeCell ref="A48:A75"/>
    <mergeCell ref="B74:B75"/>
    <mergeCell ref="A99:A103"/>
    <mergeCell ref="B251:B256"/>
    <mergeCell ref="A191:A193"/>
    <mergeCell ref="B126:B129"/>
    <mergeCell ref="B195:B196"/>
    <mergeCell ref="B240:B245"/>
    <mergeCell ref="B157:B172"/>
    <mergeCell ref="A216:A269"/>
    <mergeCell ref="B136:B138"/>
    <mergeCell ref="B262:B267"/>
    <mergeCell ref="B148:B149"/>
    <mergeCell ref="B228:B239"/>
    <mergeCell ref="B217:B227"/>
    <mergeCell ref="B192:B193"/>
    <mergeCell ref="A396:A398"/>
    <mergeCell ref="B397:B398"/>
    <mergeCell ref="B338:B339"/>
    <mergeCell ref="A337:A339"/>
    <mergeCell ref="A365:A367"/>
    <mergeCell ref="B343:B346"/>
    <mergeCell ref="B257:B261"/>
    <mergeCell ref="B246:B250"/>
    <mergeCell ref="A369:A378"/>
    <mergeCell ref="B278:B279"/>
    <mergeCell ref="B273:B276"/>
    <mergeCell ref="A270:A276"/>
    <mergeCell ref="B322:B323"/>
    <mergeCell ref="B314:B321"/>
    <mergeCell ref="B271:B272"/>
    <mergeCell ref="A307:A312"/>
    <mergeCell ref="B390:B391"/>
    <mergeCell ref="B392:B393"/>
    <mergeCell ref="B385:B386"/>
    <mergeCell ref="B368:D368"/>
    <mergeCell ref="B370:B371"/>
    <mergeCell ref="B372:B373"/>
    <mergeCell ref="A360:A364"/>
    <mergeCell ref="B363:B364"/>
    <mergeCell ref="B380:B381"/>
    <mergeCell ref="B377:B378"/>
    <mergeCell ref="B280:B284"/>
    <mergeCell ref="B287:B288"/>
    <mergeCell ref="B289:B304"/>
    <mergeCell ref="B305:B306"/>
    <mergeCell ref="B324:B326"/>
    <mergeCell ref="B308:B312"/>
    <mergeCell ref="B374:B376"/>
    <mergeCell ref="A437:A439"/>
    <mergeCell ref="B438:B439"/>
    <mergeCell ref="A412:A417"/>
    <mergeCell ref="B400:B401"/>
    <mergeCell ref="B402:B403"/>
    <mergeCell ref="A442:A446"/>
    <mergeCell ref="B443:B446"/>
    <mergeCell ref="B408:B409"/>
    <mergeCell ref="B410:B411"/>
    <mergeCell ref="A467:D467"/>
    <mergeCell ref="A459:A462"/>
    <mergeCell ref="B460:B462"/>
    <mergeCell ref="A463:A466"/>
    <mergeCell ref="B464:B466"/>
    <mergeCell ref="B451:B452"/>
    <mergeCell ref="A440:D440"/>
    <mergeCell ref="A453:A457"/>
    <mergeCell ref="B448:B449"/>
    <mergeCell ref="A447:A449"/>
    <mergeCell ref="A450:A452"/>
    <mergeCell ref="B441:D441"/>
    <mergeCell ref="B404:B405"/>
    <mergeCell ref="B406:B407"/>
    <mergeCell ref="B436:D436"/>
    <mergeCell ref="B413:B414"/>
    <mergeCell ref="B418:D418"/>
    <mergeCell ref="B435:D435"/>
    <mergeCell ref="B415:B417"/>
    <mergeCell ref="B454:B457"/>
    <mergeCell ref="B328:B333"/>
    <mergeCell ref="B334:B336"/>
    <mergeCell ref="B341:B342"/>
    <mergeCell ref="A357:A359"/>
    <mergeCell ref="B358:B359"/>
    <mergeCell ref="B347:D347"/>
    <mergeCell ref="A340:A346"/>
    <mergeCell ref="A354:A356"/>
    <mergeCell ref="A351:A353"/>
    <mergeCell ref="A387:A395"/>
    <mergeCell ref="B394:B395"/>
    <mergeCell ref="A348:A350"/>
    <mergeCell ref="B349:B350"/>
    <mergeCell ref="A384:A386"/>
    <mergeCell ref="B382:B383"/>
    <mergeCell ref="A379:A383"/>
    <mergeCell ref="B361:B362"/>
    <mergeCell ref="B366:B367"/>
    <mergeCell ref="B388:B389"/>
    <mergeCell ref="B32:B35"/>
    <mergeCell ref="B43:B44"/>
    <mergeCell ref="B268:B269"/>
    <mergeCell ref="B49:B53"/>
    <mergeCell ref="B100:B101"/>
    <mergeCell ref="B54:B58"/>
    <mergeCell ref="B102:B103"/>
    <mergeCell ref="B206:B207"/>
    <mergeCell ref="B176:B178"/>
    <mergeCell ref="B212:B213"/>
    <mergeCell ref="A5:D5"/>
    <mergeCell ref="C7:D7"/>
    <mergeCell ref="B6:D6"/>
    <mergeCell ref="B9:B12"/>
    <mergeCell ref="A8:A24"/>
    <mergeCell ref="B23:B24"/>
    <mergeCell ref="B13:B18"/>
    <mergeCell ref="B19:B22"/>
    <mergeCell ref="B46:B47"/>
    <mergeCell ref="B173:B175"/>
    <mergeCell ref="B77:B78"/>
    <mergeCell ref="A76:A78"/>
    <mergeCell ref="B59:B63"/>
    <mergeCell ref="B139:B146"/>
    <mergeCell ref="B155:B156"/>
    <mergeCell ref="A123:A132"/>
    <mergeCell ref="B124:B125"/>
    <mergeCell ref="A135:A146"/>
    <mergeCell ref="A25:A35"/>
    <mergeCell ref="B94:B98"/>
    <mergeCell ref="B80:B84"/>
    <mergeCell ref="B64:B68"/>
    <mergeCell ref="B69:B73"/>
    <mergeCell ref="B85:B90"/>
    <mergeCell ref="B91:B92"/>
    <mergeCell ref="A93:A98"/>
    <mergeCell ref="A79:A92"/>
    <mergeCell ref="A45:A47"/>
    <mergeCell ref="B108:B110"/>
    <mergeCell ref="A327:A336"/>
    <mergeCell ref="A1:H1"/>
    <mergeCell ref="A2:A3"/>
    <mergeCell ref="B2:B3"/>
    <mergeCell ref="C2:C3"/>
    <mergeCell ref="D2:D3"/>
    <mergeCell ref="E2:F2"/>
    <mergeCell ref="G2:G3"/>
    <mergeCell ref="H2:H3"/>
    <mergeCell ref="B204:B205"/>
    <mergeCell ref="A194:A207"/>
    <mergeCell ref="A133:A134"/>
    <mergeCell ref="B352:B353"/>
    <mergeCell ref="B106:B107"/>
    <mergeCell ref="A111:A122"/>
    <mergeCell ref="B112:B115"/>
    <mergeCell ref="B116:B122"/>
    <mergeCell ref="A105:A110"/>
    <mergeCell ref="B420:B430"/>
    <mergeCell ref="A431:A434"/>
    <mergeCell ref="B432:B434"/>
    <mergeCell ref="B130:B132"/>
    <mergeCell ref="B197:B203"/>
    <mergeCell ref="A208:A210"/>
    <mergeCell ref="B209:B210"/>
    <mergeCell ref="B285:B286"/>
    <mergeCell ref="A211:A215"/>
    <mergeCell ref="B214:B215"/>
    <mergeCell ref="B37:B38"/>
    <mergeCell ref="A36:A38"/>
    <mergeCell ref="A39:A44"/>
    <mergeCell ref="B39:B42"/>
    <mergeCell ref="A147:A150"/>
    <mergeCell ref="A319:A326"/>
    <mergeCell ref="B183:B184"/>
    <mergeCell ref="B179:B181"/>
    <mergeCell ref="B185:B190"/>
    <mergeCell ref="A154:A181"/>
    <mergeCell ref="A399:A401"/>
    <mergeCell ref="A402:A411"/>
    <mergeCell ref="A458:D458"/>
    <mergeCell ref="A151:A153"/>
    <mergeCell ref="A182:A184"/>
    <mergeCell ref="A185:A190"/>
    <mergeCell ref="A277:A284"/>
    <mergeCell ref="A285:A306"/>
    <mergeCell ref="A313:A318"/>
    <mergeCell ref="A419:A430"/>
  </mergeCells>
  <printOptions/>
  <pageMargins left="0.8267716535433072" right="0.31496062992125984" top="0.5905511811023623" bottom="0.5905511811023623" header="0" footer="0"/>
  <pageSetup fitToHeight="4" horizontalDpi="600" verticalDpi="600" orientation="portrait" paperSize="9" scale="95" r:id="rId1"/>
  <headerFooter>
    <oddHeader>&amp;RZałącznik nr 4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1">
      <selection activeCell="B25" sqref="B25"/>
    </sheetView>
  </sheetViews>
  <sheetFormatPr defaultColWidth="8.796875" defaultRowHeight="14.25"/>
  <cols>
    <col min="1" max="1" width="17.59765625" style="0" bestFit="1" customWidth="1"/>
    <col min="2" max="2" width="12.5" style="0" bestFit="1" customWidth="1"/>
    <col min="3" max="3" width="13.5" style="0" bestFit="1" customWidth="1"/>
    <col min="4" max="4" width="12" style="0" customWidth="1"/>
    <col min="5" max="5" width="13.69921875" style="0" customWidth="1"/>
    <col min="6" max="6" width="14.3984375" style="0" customWidth="1"/>
    <col min="7" max="8" width="11.3984375" style="0" bestFit="1" customWidth="1"/>
  </cols>
  <sheetData>
    <row r="2" spans="5:7" ht="14.25">
      <c r="E2" s="29"/>
      <c r="F2" s="29"/>
      <c r="G2" s="29"/>
    </row>
    <row r="3" spans="5:7" ht="14.25">
      <c r="E3" s="29"/>
      <c r="F3" s="29"/>
      <c r="G3" s="29"/>
    </row>
    <row r="4" spans="5:7" ht="14.25">
      <c r="E4" s="29"/>
      <c r="F4" s="29"/>
      <c r="G4" s="29"/>
    </row>
    <row r="7" spans="2:3" ht="14.25">
      <c r="B7" t="s">
        <v>343</v>
      </c>
      <c r="C7" t="s">
        <v>344</v>
      </c>
    </row>
    <row r="8" spans="1:3" ht="14.25">
      <c r="A8" t="s">
        <v>338</v>
      </c>
      <c r="B8" s="25">
        <v>18948099</v>
      </c>
      <c r="C8" s="29">
        <v>23272324</v>
      </c>
    </row>
    <row r="9" spans="1:3" ht="14.25">
      <c r="A9" t="s">
        <v>339</v>
      </c>
      <c r="B9" s="29">
        <v>19203356.62</v>
      </c>
      <c r="C9" s="29">
        <v>23527581.62</v>
      </c>
    </row>
    <row r="10" spans="1:3" ht="14.25">
      <c r="A10" t="s">
        <v>340</v>
      </c>
      <c r="B10" s="29">
        <v>6104517.38</v>
      </c>
      <c r="C10" s="29">
        <v>12233975.26</v>
      </c>
    </row>
    <row r="14" spans="2:3" ht="28.5">
      <c r="B14" s="51" t="s">
        <v>341</v>
      </c>
      <c r="C14" s="51" t="s">
        <v>342</v>
      </c>
    </row>
    <row r="15" spans="1:3" ht="14.25">
      <c r="A15" t="s">
        <v>338</v>
      </c>
      <c r="B15" s="29">
        <v>9050890</v>
      </c>
      <c r="C15" s="29">
        <v>14221434</v>
      </c>
    </row>
    <row r="16" spans="1:3" ht="14.25">
      <c r="A16" t="s">
        <v>339</v>
      </c>
      <c r="B16" s="29">
        <v>9175553.62</v>
      </c>
      <c r="C16" s="29">
        <v>14352028</v>
      </c>
    </row>
    <row r="17" spans="1:3" ht="14.25">
      <c r="A17" t="s">
        <v>340</v>
      </c>
      <c r="B17" s="29">
        <v>5035377</v>
      </c>
      <c r="C17" s="29">
        <v>7198598.26</v>
      </c>
    </row>
    <row r="21" ht="14.25">
      <c r="B21" s="29"/>
    </row>
    <row r="22" ht="14.25">
      <c r="B22" s="29"/>
    </row>
    <row r="23" ht="14.25">
      <c r="B23" s="29"/>
    </row>
    <row r="37" spans="5:6" ht="42.75">
      <c r="E37" s="51" t="s">
        <v>435</v>
      </c>
      <c r="F37" s="51" t="s">
        <v>355</v>
      </c>
    </row>
    <row r="38" spans="1:6" s="4" customFormat="1" ht="15">
      <c r="A38" s="188" t="s">
        <v>23</v>
      </c>
      <c r="B38" s="188"/>
      <c r="C38" s="188"/>
      <c r="D38" s="188"/>
      <c r="E38" s="24">
        <v>830369.82</v>
      </c>
      <c r="F38" s="24">
        <v>668428.15</v>
      </c>
    </row>
    <row r="39" spans="1:6" s="4" customFormat="1" ht="48" customHeight="1">
      <c r="A39" s="190" t="s">
        <v>345</v>
      </c>
      <c r="B39" s="190"/>
      <c r="C39" s="190"/>
      <c r="D39" s="190"/>
      <c r="E39" s="24">
        <v>654902.78</v>
      </c>
      <c r="F39" s="24">
        <v>518558.22</v>
      </c>
    </row>
    <row r="40" spans="1:6" s="4" customFormat="1" ht="15">
      <c r="A40" s="172" t="s">
        <v>57</v>
      </c>
      <c r="B40" s="173"/>
      <c r="C40" s="173"/>
      <c r="D40" s="174"/>
      <c r="E40" s="24">
        <v>458138.08</v>
      </c>
      <c r="F40" s="24">
        <v>541729.6900000001</v>
      </c>
    </row>
    <row r="41" spans="1:6" s="4" customFormat="1" ht="30" customHeight="1">
      <c r="A41" s="172" t="s">
        <v>347</v>
      </c>
      <c r="B41" s="173"/>
      <c r="C41" s="173"/>
      <c r="D41" s="174"/>
      <c r="E41" s="24">
        <v>12802.73</v>
      </c>
      <c r="F41" s="24">
        <v>15555</v>
      </c>
    </row>
    <row r="42" spans="1:6" s="4" customFormat="1" ht="15">
      <c r="A42" s="180" t="s">
        <v>348</v>
      </c>
      <c r="B42" s="181"/>
      <c r="C42" s="181"/>
      <c r="D42" s="182"/>
      <c r="E42" s="24">
        <v>50196.01</v>
      </c>
      <c r="F42" s="24">
        <v>44163.670000000006</v>
      </c>
    </row>
    <row r="43" spans="1:6" s="4" customFormat="1" ht="15">
      <c r="A43" s="180" t="s">
        <v>349</v>
      </c>
      <c r="B43" s="181"/>
      <c r="C43" s="181"/>
      <c r="D43" s="182"/>
      <c r="E43" s="24">
        <v>7537.27</v>
      </c>
      <c r="F43" s="24">
        <v>5995.329999999999</v>
      </c>
    </row>
    <row r="44" spans="1:6" s="4" customFormat="1" ht="15">
      <c r="A44" s="172" t="s">
        <v>350</v>
      </c>
      <c r="B44" s="173"/>
      <c r="C44" s="173"/>
      <c r="D44" s="174"/>
      <c r="E44" s="24">
        <v>1040813.1</v>
      </c>
      <c r="F44" s="24">
        <v>50098.850000000006</v>
      </c>
    </row>
    <row r="45" spans="1:6" s="4" customFormat="1" ht="15">
      <c r="A45" s="172" t="s">
        <v>351</v>
      </c>
      <c r="B45" s="173"/>
      <c r="C45" s="173"/>
      <c r="D45" s="174"/>
      <c r="E45" s="24">
        <v>2023004</v>
      </c>
      <c r="F45" s="24">
        <v>2438350</v>
      </c>
    </row>
    <row r="46" spans="1:6" s="4" customFormat="1" ht="29.25" customHeight="1">
      <c r="A46" s="172" t="s">
        <v>352</v>
      </c>
      <c r="B46" s="173"/>
      <c r="C46" s="173"/>
      <c r="D46" s="174"/>
      <c r="E46" s="24">
        <v>361656.47</v>
      </c>
      <c r="F46" s="24">
        <v>282247</v>
      </c>
    </row>
    <row r="47" spans="1:6" s="4" customFormat="1" ht="77.25" customHeight="1">
      <c r="A47" s="172" t="s">
        <v>354</v>
      </c>
      <c r="B47" s="173"/>
      <c r="C47" s="173"/>
      <c r="D47" s="174"/>
      <c r="E47" s="24">
        <v>109407.5</v>
      </c>
      <c r="F47" s="24">
        <v>102900</v>
      </c>
    </row>
    <row r="48" spans="1:6" s="4" customFormat="1" ht="29.25" customHeight="1">
      <c r="A48" s="172" t="s">
        <v>353</v>
      </c>
      <c r="B48" s="173"/>
      <c r="C48" s="173"/>
      <c r="D48" s="174"/>
      <c r="E48" s="24">
        <v>555689.62</v>
      </c>
      <c r="F48" s="24">
        <v>519427.35</v>
      </c>
    </row>
    <row r="49" spans="5:6" ht="14.25">
      <c r="E49" s="29">
        <f>SUM(E38:E48)</f>
        <v>6104517.38</v>
      </c>
      <c r="F49" s="29">
        <f>SUM(F38:F48)</f>
        <v>5187453.26</v>
      </c>
    </row>
  </sheetData>
  <sheetProtection/>
  <mergeCells count="11">
    <mergeCell ref="A38:D38"/>
    <mergeCell ref="A39:D39"/>
    <mergeCell ref="A40:D40"/>
    <mergeCell ref="A41:D41"/>
    <mergeCell ref="A46:D46"/>
    <mergeCell ref="A47:D47"/>
    <mergeCell ref="A48:D48"/>
    <mergeCell ref="A42:D42"/>
    <mergeCell ref="A43:D43"/>
    <mergeCell ref="A44:D44"/>
    <mergeCell ref="A45:D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F41"/>
  <sheetViews>
    <sheetView zoomScalePageLayoutView="0" workbookViewId="0" topLeftCell="E1">
      <selection activeCell="F3" sqref="F3"/>
    </sheetView>
  </sheetViews>
  <sheetFormatPr defaultColWidth="25.296875" defaultRowHeight="14.25"/>
  <cols>
    <col min="1" max="16384" width="25.19921875" style="0" customWidth="1"/>
  </cols>
  <sheetData>
    <row r="1" spans="4:5" ht="24" thickBot="1">
      <c r="D1" s="30" t="s">
        <v>359</v>
      </c>
      <c r="E1" s="31" t="s">
        <v>360</v>
      </c>
    </row>
    <row r="2" spans="4:5" ht="15" thickBot="1">
      <c r="D2" s="32" t="s">
        <v>361</v>
      </c>
      <c r="E2" s="33">
        <v>0.5289</v>
      </c>
    </row>
    <row r="3" spans="4:5" ht="34.5" thickBot="1">
      <c r="D3" s="54" t="s">
        <v>437</v>
      </c>
      <c r="E3" s="35">
        <v>0.6084</v>
      </c>
    </row>
    <row r="4" spans="4:5" ht="34.5" thickBot="1">
      <c r="D4" s="34" t="s">
        <v>362</v>
      </c>
      <c r="E4" s="35">
        <v>0.509</v>
      </c>
    </row>
    <row r="5" spans="4:5" ht="34.5" thickBot="1">
      <c r="D5" s="34" t="s">
        <v>363</v>
      </c>
      <c r="E5" s="36">
        <v>1</v>
      </c>
    </row>
    <row r="6" spans="4:5" ht="45.75" thickBot="1">
      <c r="D6" s="34" t="s">
        <v>364</v>
      </c>
      <c r="E6" s="35">
        <v>0.5719</v>
      </c>
    </row>
    <row r="7" spans="4:5" ht="23.25" thickBot="1">
      <c r="D7" s="34" t="s">
        <v>365</v>
      </c>
      <c r="E7" s="35">
        <v>0.513</v>
      </c>
    </row>
    <row r="20" ht="15" thickBot="1"/>
    <row r="21" spans="4:6" ht="15" thickBot="1">
      <c r="D21" s="37" t="s">
        <v>366</v>
      </c>
      <c r="E21" s="38" t="s">
        <v>367</v>
      </c>
      <c r="F21" s="31" t="s">
        <v>360</v>
      </c>
    </row>
    <row r="22" spans="4:6" ht="15" thickBot="1">
      <c r="D22" s="39">
        <v>10</v>
      </c>
      <c r="E22" s="40" t="s">
        <v>368</v>
      </c>
      <c r="F22" s="41">
        <v>0.9</v>
      </c>
    </row>
    <row r="23" spans="4:6" ht="34.5" thickBot="1">
      <c r="D23" s="39">
        <v>400</v>
      </c>
      <c r="E23" s="40" t="s">
        <v>369</v>
      </c>
      <c r="F23" s="41">
        <v>57.71</v>
      </c>
    </row>
    <row r="24" spans="4:6" ht="15" thickBot="1">
      <c r="D24" s="39">
        <v>600</v>
      </c>
      <c r="E24" s="40" t="s">
        <v>370</v>
      </c>
      <c r="F24" s="41">
        <v>78.73</v>
      </c>
    </row>
    <row r="25" spans="4:6" ht="15" thickBot="1">
      <c r="D25" s="39">
        <v>630</v>
      </c>
      <c r="E25" s="40" t="s">
        <v>371</v>
      </c>
      <c r="F25" s="41">
        <v>0</v>
      </c>
    </row>
    <row r="26" spans="4:6" ht="15" thickBot="1">
      <c r="D26" s="39">
        <v>700</v>
      </c>
      <c r="E26" s="40" t="s">
        <v>372</v>
      </c>
      <c r="F26" s="41">
        <v>81.78</v>
      </c>
    </row>
    <row r="27" spans="4:6" ht="15" thickBot="1">
      <c r="D27" s="39">
        <v>710</v>
      </c>
      <c r="E27" s="40" t="s">
        <v>373</v>
      </c>
      <c r="F27" s="41">
        <v>40.37</v>
      </c>
    </row>
    <row r="28" spans="4:6" ht="15" thickBot="1">
      <c r="D28" s="39">
        <v>750</v>
      </c>
      <c r="E28" s="40" t="s">
        <v>374</v>
      </c>
      <c r="F28" s="41">
        <v>48.13</v>
      </c>
    </row>
    <row r="29" spans="4:6" ht="45.75" thickBot="1">
      <c r="D29" s="39">
        <v>751</v>
      </c>
      <c r="E29" s="40" t="s">
        <v>375</v>
      </c>
      <c r="F29" s="41">
        <v>54.58</v>
      </c>
    </row>
    <row r="30" spans="4:6" ht="23.25" thickBot="1">
      <c r="D30" s="39">
        <v>754</v>
      </c>
      <c r="E30" s="40" t="s">
        <v>376</v>
      </c>
      <c r="F30" s="41">
        <v>43.76</v>
      </c>
    </row>
    <row r="31" spans="4:6" ht="68.25" thickBot="1">
      <c r="D31" s="39">
        <v>756</v>
      </c>
      <c r="E31" s="40" t="s">
        <v>377</v>
      </c>
      <c r="F31" s="41">
        <v>66.08</v>
      </c>
    </row>
    <row r="32" spans="4:6" ht="15" thickBot="1">
      <c r="D32" s="39">
        <v>757</v>
      </c>
      <c r="E32" s="40" t="s">
        <v>378</v>
      </c>
      <c r="F32" s="41">
        <v>37.23</v>
      </c>
    </row>
    <row r="33" spans="4:6" ht="15" thickBot="1">
      <c r="D33" s="39">
        <v>758</v>
      </c>
      <c r="E33" s="40" t="s">
        <v>379</v>
      </c>
      <c r="F33" s="41">
        <v>0</v>
      </c>
    </row>
    <row r="34" spans="4:6" ht="15" thickBot="1">
      <c r="D34" s="39">
        <v>801</v>
      </c>
      <c r="E34" s="40" t="s">
        <v>380</v>
      </c>
      <c r="F34" s="41">
        <v>47.12</v>
      </c>
    </row>
    <row r="35" spans="4:6" ht="15" thickBot="1">
      <c r="D35" s="39">
        <v>851</v>
      </c>
      <c r="E35" s="40" t="s">
        <v>381</v>
      </c>
      <c r="F35" s="41">
        <v>22.41</v>
      </c>
    </row>
    <row r="36" spans="4:6" ht="15" thickBot="1">
      <c r="D36" s="39">
        <v>852</v>
      </c>
      <c r="E36" s="40" t="s">
        <v>382</v>
      </c>
      <c r="F36" s="41">
        <v>45.67</v>
      </c>
    </row>
    <row r="37" spans="4:6" ht="23.25" thickBot="1">
      <c r="D37" s="39">
        <v>854</v>
      </c>
      <c r="E37" s="40" t="s">
        <v>383</v>
      </c>
      <c r="F37" s="41">
        <v>51.96</v>
      </c>
    </row>
    <row r="38" spans="4:6" ht="23.25" thickBot="1">
      <c r="D38" s="39">
        <v>900</v>
      </c>
      <c r="E38" s="40" t="s">
        <v>384</v>
      </c>
      <c r="F38" s="41">
        <v>3.89</v>
      </c>
    </row>
    <row r="39" spans="4:6" ht="23.25" thickBot="1">
      <c r="D39" s="39">
        <v>921</v>
      </c>
      <c r="E39" s="40" t="s">
        <v>385</v>
      </c>
      <c r="F39" s="41">
        <v>16.74</v>
      </c>
    </row>
    <row r="40" spans="4:6" ht="15" thickBot="1">
      <c r="D40" s="39">
        <v>926</v>
      </c>
      <c r="E40" s="40" t="s">
        <v>386</v>
      </c>
      <c r="F40" s="41">
        <v>34.77</v>
      </c>
    </row>
    <row r="41" spans="4:6" ht="15" thickBot="1">
      <c r="D41" s="42" t="s">
        <v>387</v>
      </c>
      <c r="E41" s="43"/>
      <c r="F41" s="44">
        <v>29.25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ugjw</dc:creator>
  <cp:keywords/>
  <dc:description/>
  <cp:lastModifiedBy>xxx</cp:lastModifiedBy>
  <cp:lastPrinted>2012-03-28T12:13:18Z</cp:lastPrinted>
  <dcterms:created xsi:type="dcterms:W3CDTF">2010-07-27T08:03:38Z</dcterms:created>
  <dcterms:modified xsi:type="dcterms:W3CDTF">2012-03-28T12:14:07Z</dcterms:modified>
  <cp:category/>
  <cp:version/>
  <cp:contentType/>
  <cp:contentStatus/>
</cp:coreProperties>
</file>